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23130" windowHeight="14490" activeTab="0"/>
  </bookViews>
  <sheets>
    <sheet name="A (2)" sheetId="1" r:id="rId1"/>
    <sheet name="A" sheetId="2" r:id="rId2"/>
    <sheet name="Current" sheetId="3" r:id="rId3"/>
  </sheets>
  <definedNames>
    <definedName name="\Z" localSheetId="0">'A (2)'!$AD$3</definedName>
    <definedName name="\Z">'A'!$AD$3</definedName>
    <definedName name="__123Graph_A" localSheetId="0" hidden="1">'A (2)'!$B$9:$B$108</definedName>
    <definedName name="__123Graph_A" hidden="1">'A'!$B$9:$B$108</definedName>
    <definedName name="__123Graph_B" localSheetId="0" hidden="1">'A (2)'!$C$9:$C$108</definedName>
    <definedName name="__123Graph_B" hidden="1">'A'!$C$9:$C$108</definedName>
    <definedName name="__123Graph_LBL_A" localSheetId="0" hidden="1">'A (2)'!$H$9:$H$90</definedName>
    <definedName name="__123Graph_LBL_A" hidden="1">'A'!$H$9:$H$90</definedName>
    <definedName name="__123Graph_LBL_B" localSheetId="0" hidden="1">'A (2)'!$G$9:$G$71</definedName>
    <definedName name="__123Graph_LBL_B" hidden="1">'A'!$G$9:$G$71</definedName>
    <definedName name="__123Graph_X" localSheetId="0" hidden="1">'A (2)'!$F$9:$F$108</definedName>
    <definedName name="__123Graph_X" hidden="1">'A'!$F$9:$F$108</definedName>
    <definedName name="_Fill" localSheetId="0" hidden="1">'A (2)'!$B$16:$B$38</definedName>
    <definedName name="_Fill" hidden="1">'A'!$B$16:$B$38</definedName>
    <definedName name="_Key1" localSheetId="0" hidden="1">'A (2)'!$AA$3</definedName>
    <definedName name="_Key1" hidden="1">'A'!$AA$3</definedName>
    <definedName name="_Key2" localSheetId="0" hidden="1">'A (2)'!$AB$3</definedName>
    <definedName name="_Key2" hidden="1">'A'!$AB$3</definedName>
    <definedName name="_Order1" hidden="1">255</definedName>
    <definedName name="_Order2" hidden="1">255</definedName>
    <definedName name="_Sort" localSheetId="0" hidden="1">'A (2)'!$AA$3:$AB$72</definedName>
    <definedName name="_Sort" hidden="1">'A'!$AA$3:$AB$72</definedName>
    <definedName name="A" localSheetId="0">'A (2)'!$AB$3</definedName>
    <definedName name="A">'A'!$AB$3</definedName>
    <definedName name="A0" localSheetId="0">'A (2)'!$AB$5</definedName>
    <definedName name="A0">'A'!$AB$5</definedName>
    <definedName name="AB" localSheetId="0">'A (2)'!$AB$6</definedName>
    <definedName name="AB">'A'!$AB$6</definedName>
    <definedName name="AMU" localSheetId="0">'A (2)'!$AB$8</definedName>
    <definedName name="AMU">'A'!$AB$8</definedName>
    <definedName name="AP" localSheetId="0">'A (2)'!$AB$9</definedName>
    <definedName name="AP">'A'!$AB$9</definedName>
    <definedName name="AU" localSheetId="0">'A (2)'!$AB$10</definedName>
    <definedName name="AU">'A'!$AB$10</definedName>
    <definedName name="BC" localSheetId="0">'A (2)'!$AB$14</definedName>
    <definedName name="BC">'A'!$AB$14</definedName>
    <definedName name="BR" localSheetId="0">'A (2)'!$AB$15</definedName>
    <definedName name="BR">'A'!$AB$15</definedName>
    <definedName name="C_" localSheetId="0">'A (2)'!$AB$16</definedName>
    <definedName name="C_">'A'!$AB$16</definedName>
    <definedName name="DE" localSheetId="0">'A (2)'!$AB$17</definedName>
    <definedName name="DE">'A'!$AB$17</definedName>
    <definedName name="DS" localSheetId="0">'A (2)'!$AB$18</definedName>
    <definedName name="DS">'A'!$AB$18</definedName>
    <definedName name="DW" localSheetId="0">'A (2)'!$AB$23</definedName>
    <definedName name="DW">'A'!$AB$23</definedName>
    <definedName name="DY" localSheetId="0">'A (2)'!$AB$24</definedName>
    <definedName name="DY">'A'!$AB$24</definedName>
    <definedName name="E" localSheetId="0">'A (2)'!$AB$25</definedName>
    <definedName name="E">'A'!$AB$25</definedName>
    <definedName name="ER" localSheetId="0">'A (2)'!$AB$26</definedName>
    <definedName name="ER">'A'!$AB$26</definedName>
    <definedName name="FC" localSheetId="0">'A (2)'!$AB$27</definedName>
    <definedName name="FC">'A'!$AB$27</definedName>
    <definedName name="G" localSheetId="0">'A (2)'!$AB$32</definedName>
    <definedName name="G">'A'!$AB$32</definedName>
    <definedName name="GS" localSheetId="0">'A (2)'!$AB$38</definedName>
    <definedName name="GS">'A'!$AB$38</definedName>
    <definedName name="GW" localSheetId="0">'A (2)'!$AB$39</definedName>
    <definedName name="GW">'A'!$AB$39</definedName>
    <definedName name="H" localSheetId="0">'A (2)'!$AB$40</definedName>
    <definedName name="H">'A'!$AB$40</definedName>
    <definedName name="H0" localSheetId="0">'A (2)'!$AB$41</definedName>
    <definedName name="H0">'A'!$AB$41</definedName>
    <definedName name="HB" localSheetId="0">'A (2)'!$AB$42</definedName>
    <definedName name="HB">'A'!$AB$42</definedName>
    <definedName name="K" localSheetId="0">'A (2)'!$AB$43</definedName>
    <definedName name="K">'A'!$AB$43</definedName>
    <definedName name="LS" localSheetId="0">'A (2)'!$AB$44</definedName>
    <definedName name="LS">'A'!$AB$44</definedName>
    <definedName name="LW" localSheetId="0">'A (2)'!$AB$45</definedName>
    <definedName name="LW">'A'!$AB$45</definedName>
    <definedName name="LY" localSheetId="0">'A (2)'!$AB$46</definedName>
    <definedName name="LY">'A'!$AB$46</definedName>
    <definedName name="ME" localSheetId="0">'A (2)'!$AB$47</definedName>
    <definedName name="ME">'A'!$AB$47</definedName>
    <definedName name="MEARTH" localSheetId="0">'A (2)'!$AB$48</definedName>
    <definedName name="MEARTH">'A'!$AB$48</definedName>
    <definedName name="MN" localSheetId="0">'A (2)'!$AB$49</definedName>
    <definedName name="MN">'A'!$AB$49</definedName>
    <definedName name="MP" localSheetId="0">'A (2)'!$AB$50</definedName>
    <definedName name="MP">'A'!$AB$50</definedName>
    <definedName name="MS" localSheetId="0">'A (2)'!$AB$51</definedName>
    <definedName name="MS">'A'!$AB$51</definedName>
    <definedName name="MW" localSheetId="0">'A (2)'!$AB$52</definedName>
    <definedName name="MW">'A'!$AB$52</definedName>
    <definedName name="N" localSheetId="0">'A (2)'!$AB$53</definedName>
    <definedName name="N">'A'!$AB$53</definedName>
    <definedName name="PC" localSheetId="0">'A (2)'!$AB$54</definedName>
    <definedName name="PC">'A'!$AB$54</definedName>
    <definedName name="PL" localSheetId="0">'A (2)'!$AB$55</definedName>
    <definedName name="PL">'A'!$AB$55</definedName>
    <definedName name="PM" localSheetId="0">'A (2)'!$AB$56</definedName>
    <definedName name="PM">'A'!$AB$56</definedName>
    <definedName name="_xlnm.Print_Area" localSheetId="1">'A'!$A$3:$F$71</definedName>
    <definedName name="_xlnm.Print_Area" localSheetId="0">'A (2)'!$A$3:$F$71</definedName>
    <definedName name="Print_Area_MI" localSheetId="1">'A'!$A$3:$F$71</definedName>
    <definedName name="Print_Area_MI" localSheetId="0">'A (2)'!$A$3:$F$71</definedName>
    <definedName name="PT" localSheetId="0">'A (2)'!$AB$57</definedName>
    <definedName name="PT">'A'!$AB$57</definedName>
    <definedName name="R_" localSheetId="0">'A (2)'!$AB$58</definedName>
    <definedName name="R_">'A'!$AB$58</definedName>
    <definedName name="REARTH" localSheetId="0">'A (2)'!$AB$59</definedName>
    <definedName name="REARTH">'A'!$AB$59</definedName>
    <definedName name="RS" localSheetId="0">'A (2)'!$AB$60</definedName>
    <definedName name="RS">'A'!$AB$60</definedName>
    <definedName name="RW" localSheetId="0">'A (2)'!$AB$61</definedName>
    <definedName name="RW">'A'!$AB$61</definedName>
    <definedName name="RYDBERG" localSheetId="0">'A (2)'!$AB$62</definedName>
    <definedName name="RYDBERG">'A'!$AB$62</definedName>
    <definedName name="SC" localSheetId="0">'A (2)'!$AB$63</definedName>
    <definedName name="SC">'A'!$AB$63</definedName>
    <definedName name="SD" localSheetId="0">'A (2)'!$AB$64</definedName>
    <definedName name="SD">'A'!$AB$64</definedName>
    <definedName name="SIGMA" localSheetId="0">'A (2)'!$AB$65</definedName>
    <definedName name="SIGMA">'A'!$AB$65</definedName>
    <definedName name="SR" localSheetId="0">'A (2)'!$AB$66</definedName>
    <definedName name="SR">'A'!$AB$66</definedName>
    <definedName name="SY" localSheetId="0">'A (2)'!$AB$67</definedName>
    <definedName name="SY">'A'!$AB$67</definedName>
    <definedName name="TC" localSheetId="0">'A (2)'!$AB$68</definedName>
    <definedName name="TC">'A'!$AB$68</definedName>
    <definedName name="TS" localSheetId="0">'A (2)'!$AB$69</definedName>
    <definedName name="TS">'A'!$AB$69</definedName>
    <definedName name="TW" localSheetId="0">'A (2)'!$AB$70</definedName>
    <definedName name="TW">'A'!$AB$70</definedName>
    <definedName name="U" localSheetId="0">'A (2)'!$AB$71</definedName>
    <definedName name="U">'A'!$AB$71</definedName>
    <definedName name="W" localSheetId="0">'A (2)'!$AB$72</definedName>
    <definedName name="W">'A'!$AB$72</definedName>
  </definedNames>
  <calcPr fullCalcOnLoad="1"/>
</workbook>
</file>

<file path=xl/sharedStrings.xml><?xml version="1.0" encoding="utf-8"?>
<sst xmlns="http://schemas.openxmlformats.org/spreadsheetml/2006/main" count="238" uniqueCount="94">
  <si>
    <t>a</t>
  </si>
  <si>
    <t>/rnd\0~/fs{esc}{?}~</t>
  </si>
  <si>
    <t>A0</t>
  </si>
  <si>
    <t>AB</t>
  </si>
  <si>
    <t>amu</t>
  </si>
  <si>
    <t>AP</t>
  </si>
  <si>
    <t>AU</t>
  </si>
  <si>
    <t>BC</t>
  </si>
  <si>
    <t>BR</t>
  </si>
  <si>
    <t>c</t>
  </si>
  <si>
    <t>DE</t>
  </si>
  <si>
    <t>DS</t>
  </si>
  <si>
    <t>DW</t>
  </si>
  <si>
    <t>DY</t>
  </si>
  <si>
    <t>e</t>
  </si>
  <si>
    <t>ER</t>
  </si>
  <si>
    <t>FC</t>
  </si>
  <si>
    <t>G</t>
  </si>
  <si>
    <t>GS</t>
  </si>
  <si>
    <t>GW</t>
  </si>
  <si>
    <t>H</t>
  </si>
  <si>
    <t>H0</t>
  </si>
  <si>
    <t>HB</t>
  </si>
  <si>
    <t>k</t>
  </si>
  <si>
    <t>Ls</t>
  </si>
  <si>
    <t>LW</t>
  </si>
  <si>
    <t>ly</t>
  </si>
  <si>
    <t>me</t>
  </si>
  <si>
    <t>Mearth</t>
  </si>
  <si>
    <t>mn</t>
  </si>
  <si>
    <t>mp</t>
  </si>
  <si>
    <t>MS</t>
  </si>
  <si>
    <t>MW</t>
  </si>
  <si>
    <t>N</t>
  </si>
  <si>
    <t>pc</t>
  </si>
  <si>
    <t>PL</t>
  </si>
  <si>
    <t>PM</t>
  </si>
  <si>
    <t>PT</t>
  </si>
  <si>
    <t>R</t>
  </si>
  <si>
    <t>Rearth</t>
  </si>
  <si>
    <t>RS</t>
  </si>
  <si>
    <t>RW</t>
  </si>
  <si>
    <t>Rydberg</t>
  </si>
  <si>
    <t>SC</t>
  </si>
  <si>
    <t>SD</t>
  </si>
  <si>
    <t>sigma</t>
  </si>
  <si>
    <t>SR</t>
  </si>
  <si>
    <t>SY</t>
  </si>
  <si>
    <t>TC</t>
  </si>
  <si>
    <t>TS</t>
  </si>
  <si>
    <t>TW</t>
  </si>
  <si>
    <t>U</t>
  </si>
  <si>
    <t>W</t>
  </si>
  <si>
    <t>J</t>
  </si>
  <si>
    <t>s</t>
  </si>
  <si>
    <t>erg</t>
  </si>
  <si>
    <t>ergs/s</t>
  </si>
  <si>
    <t>Energy</t>
  </si>
  <si>
    <t>Power</t>
  </si>
  <si>
    <t>Pulse width</t>
  </si>
  <si>
    <t>Energy/area</t>
  </si>
  <si>
    <t>Beam diameter</t>
  </si>
  <si>
    <t>m</t>
  </si>
  <si>
    <t>cm</t>
  </si>
  <si>
    <t>J/m^2</t>
  </si>
  <si>
    <t>erg/cm^2</t>
  </si>
  <si>
    <t>Wavelength</t>
  </si>
  <si>
    <t>Energy/photon</t>
  </si>
  <si>
    <t>Frequency</t>
  </si>
  <si>
    <t>Hz</t>
  </si>
  <si>
    <t>Photons/area</t>
  </si>
  <si>
    <t>ph/m^2</t>
  </si>
  <si>
    <t>ph/cm^2</t>
  </si>
  <si>
    <t>Solar energy/area</t>
  </si>
  <si>
    <t>W/m^2</t>
  </si>
  <si>
    <t>erg/s/cm^2</t>
  </si>
  <si>
    <t>Average solar photon wavelength</t>
  </si>
  <si>
    <t>Average solar photon energy</t>
  </si>
  <si>
    <t>Solar photons/area</t>
  </si>
  <si>
    <t>Photons/pulse</t>
  </si>
  <si>
    <t>ph</t>
  </si>
  <si>
    <t>MKS units</t>
  </si>
  <si>
    <t>CGS units</t>
  </si>
  <si>
    <t>Picoquant Laser</t>
  </si>
  <si>
    <t>Sun</t>
  </si>
  <si>
    <t>5 mW Continuous Laser</t>
  </si>
  <si>
    <t>Photon flux</t>
  </si>
  <si>
    <t>ph/s</t>
  </si>
  <si>
    <t>Power/area</t>
  </si>
  <si>
    <t>J/cm^2</t>
  </si>
  <si>
    <t>W/cm^2</t>
  </si>
  <si>
    <t>should this be J/cm^2?</t>
  </si>
  <si>
    <t>should this be W/cm^2?</t>
  </si>
  <si>
    <t>should this be 6.83E-7m?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</si>
</sst>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E+00_)"/>
    <numFmt numFmtId="165" formatCode="0.00E+00_)"/>
    <numFmt numFmtId="166" formatCode="0_)"/>
    <numFmt numFmtId="167" formatCode="0.0E+00_)"/>
    <numFmt numFmtId="168" formatCode="0E+00_)"/>
    <numFmt numFmtId="169" formatCode="0.0_)"/>
    <numFmt numFmtId="170" formatCode="0.0000_)"/>
    <numFmt numFmtId="171" formatCode="0.000000000E+00_)"/>
    <numFmt numFmtId="172" formatCode="0.00000000E+00_)"/>
    <numFmt numFmtId="173" formatCode="0.0000000E+00_)"/>
    <numFmt numFmtId="174" formatCode="0.000000E+00_)"/>
    <numFmt numFmtId="175" formatCode="0.00000E+00_)"/>
    <numFmt numFmtId="176" formatCode="0.0000E+00_)"/>
    <numFmt numFmtId="177" formatCode="0.000E+00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1" fontId="0" fillId="0" borderId="0" xfId="0" applyNumberFormat="1" applyAlignment="1">
      <alignment/>
    </xf>
    <xf numFmtId="11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1" fontId="0" fillId="0" borderId="10" xfId="0" applyNumberFormat="1" applyBorder="1" applyAlignment="1">
      <alignment/>
    </xf>
    <xf numFmtId="11" fontId="0" fillId="0" borderId="11" xfId="0" applyNumberFormat="1" applyBorder="1" applyAlignment="1">
      <alignment/>
    </xf>
    <xf numFmtId="11" fontId="0" fillId="0" borderId="12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11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1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11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1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Cooling Curve of Universe, 219HW3#1
Vs. Number of Neutrino Types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12"/>
          <c:w val="0.95275"/>
          <c:h val="0.83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A!$G$9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A!$G$10</c:f>
                  <c:strCache>
                    <c:ptCount val="1"/>
                    <c:pt idx="0">
                      <c:v>erg/cm^2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A!$G$14</c:f>
                  <c:strCache>
                    <c:ptCount val="1"/>
                    <c:pt idx="0">
                      <c:v>cm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A!$G$15</c:f>
                  <c:strCache>
                    <c:ptCount val="1"/>
                    <c:pt idx="0">
                      <c:v>Hz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A!$G$16</c:f>
                  <c:strCache>
                    <c:ptCount val="1"/>
                    <c:pt idx="0">
                      <c:v>erg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A!$G$18</c:f>
                  <c:strCache>
                    <c:ptCount val="1"/>
                    <c:pt idx="0">
                      <c:v>ph/cm^2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A!$G$23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A!$G$24</c:f>
                  <c:strCache>
                    <c:ptCount val="1"/>
                    <c:pt idx="0">
                      <c:v>erg/s/cm^2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A!$G$25</c:f>
                  <c:strCache>
                    <c:ptCount val="1"/>
                    <c:pt idx="0">
                      <c:v>cm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A!$G$26</c:f>
                  <c:strCache>
                    <c:ptCount val="1"/>
                    <c:pt idx="0">
                      <c:v>erg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A!$G$27</c:f>
                  <c:strCache>
                    <c:ptCount val="1"/>
                    <c:pt idx="0">
                      <c:v>ph/cm^2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A!$G$28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A!$G$29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A!$G$30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A!$G$31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A!$G$32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A!$G$33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A!$G$34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A!$G$35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A!$G$36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A!$G$37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A!$G$38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A!$G$39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A!$G$40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A!$G$41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A!$G$42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A!$G$43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A!$G$44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A!$G$45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A!$G$46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A!$G$47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A!$G$48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A!$G$49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A!$G$50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A!$G$51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A!$G$52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A!$G$53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A!$G$54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A!$G$55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A!$G$56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A!$G$57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A!$G$58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A!$G$59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A!$G$60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A!$G$61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A!$G$62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A!$G$63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A!$G$64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A!$G$65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A!$G$66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A!$G$67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A!$G$68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A!$G$69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A!$G$70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A!$G$71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A!$F$9:$F$108</c:f>
              <c:strCache>
                <c:ptCount val="100"/>
                <c:pt idx="1">
                  <c:v>0.12</c:v>
                </c:pt>
                <c:pt idx="2">
                  <c:v>W/cm^2</c:v>
                </c:pt>
                <c:pt idx="3">
                  <c:v>4900000</c:v>
                </c:pt>
                <c:pt idx="4">
                  <c:v>J/cm^2</c:v>
                </c:pt>
                <c:pt idx="5">
                  <c:v>6.33E-05</c:v>
                </c:pt>
                <c:pt idx="6">
                  <c:v>474000000000000</c:v>
                </c:pt>
                <c:pt idx="7">
                  <c:v>3.14E-12</c:v>
                </c:pt>
                <c:pt idx="8">
                  <c:v>382000000</c:v>
                </c:pt>
                <c:pt idx="9">
                  <c:v>38200000000</c:v>
                </c:pt>
                <c:pt idx="11">
                  <c:v>50000</c:v>
                </c:pt>
                <c:pt idx="12">
                  <c:v>15900000000000000</c:v>
                </c:pt>
                <c:pt idx="13">
                  <c:v>1.59E+18</c:v>
                </c:pt>
                <c:pt idx="15">
                  <c:v>1350000</c:v>
                </c:pt>
                <c:pt idx="16">
                  <c:v>5.5E-05</c:v>
                </c:pt>
                <c:pt idx="17">
                  <c:v>3.61E-12</c:v>
                </c:pt>
                <c:pt idx="18">
                  <c:v>3.74E+17</c:v>
                </c:pt>
              </c:strCache>
            </c:strRef>
          </c:xVal>
          <c:yVal>
            <c:numRef>
              <c:f>A!$C$9:$C$108</c:f>
              <c:numCache>
                <c:ptCount val="1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{sec}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6736880"/>
        <c:crosses val="autoZero"/>
        <c:crossBetween val="midCat"/>
        <c:dispUnits/>
      </c:valAx>
      <c:valAx>
        <c:axId val="66736880"/>
        <c:scaling>
          <c:orientation val="minMax"/>
          <c:max val="10000000000000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{K}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97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C132"/>
  <sheetViews>
    <sheetView tabSelected="1" defaultGridColor="0" zoomScale="150" zoomScaleNormal="150" colorId="22" workbookViewId="0" topLeftCell="A1">
      <selection activeCell="C10" sqref="C10:G14"/>
    </sheetView>
  </sheetViews>
  <sheetFormatPr defaultColWidth="9.77734375" defaultRowHeight="15"/>
  <cols>
    <col min="1" max="1" width="1.77734375" style="0" customWidth="1"/>
    <col min="2" max="2" width="1.2265625" style="0" customWidth="1"/>
    <col min="3" max="3" width="26.88671875" style="0" bestFit="1" customWidth="1"/>
    <col min="4" max="4" width="8.6640625" style="0" bestFit="1" customWidth="1"/>
    <col min="5" max="5" width="7.3359375" style="0" bestFit="1" customWidth="1"/>
    <col min="6" max="6" width="8.6640625" style="0" bestFit="1" customWidth="1"/>
    <col min="7" max="7" width="9.4453125" style="0" bestFit="1" customWidth="1"/>
    <col min="8" max="8" width="1.77734375" style="0" customWidth="1"/>
    <col min="9" max="10" width="7.77734375" style="0" customWidth="1"/>
    <col min="28" max="28" width="18.77734375" style="0" customWidth="1"/>
    <col min="30" max="30" width="10.77734375" style="0" customWidth="1"/>
  </cols>
  <sheetData>
    <row r="1" ht="15.75" thickBot="1"/>
    <row r="2" spans="4:7" ht="15">
      <c r="D2" s="21" t="s">
        <v>81</v>
      </c>
      <c r="E2" s="22"/>
      <c r="F2" s="21" t="s">
        <v>82</v>
      </c>
      <c r="G2" s="23"/>
    </row>
    <row r="3" spans="4:29" ht="15.75" thickBot="1">
      <c r="D3" s="8"/>
      <c r="E3" s="14"/>
      <c r="F3" s="8"/>
      <c r="G3" s="9"/>
      <c r="AA3" t="s">
        <v>0</v>
      </c>
      <c r="AB3" s="1">
        <v>7.565634E-15</v>
      </c>
      <c r="AC3" t="s">
        <v>1</v>
      </c>
    </row>
    <row r="4" spans="3:28" ht="15.75" thickBot="1">
      <c r="C4" s="24" t="s">
        <v>83</v>
      </c>
      <c r="D4" s="25"/>
      <c r="E4" s="25"/>
      <c r="F4" s="25"/>
      <c r="G4" s="26"/>
      <c r="AB4" s="1"/>
    </row>
    <row r="5" spans="3:29" ht="15">
      <c r="C5" s="8" t="s">
        <v>57</v>
      </c>
      <c r="D5" s="10">
        <f>0.00000000012</f>
        <v>1.2E-10</v>
      </c>
      <c r="E5" s="15" t="s">
        <v>53</v>
      </c>
      <c r="F5" s="10">
        <f>D5*10000000</f>
        <v>0.0012</v>
      </c>
      <c r="G5" s="9" t="s">
        <v>55</v>
      </c>
      <c r="AA5" t="s">
        <v>2</v>
      </c>
      <c r="AB5" s="1">
        <v>5.291766282E-09</v>
      </c>
      <c r="AC5" s="2"/>
    </row>
    <row r="6" spans="3:29" ht="15">
      <c r="C6" s="8" t="s">
        <v>58</v>
      </c>
      <c r="D6" s="10">
        <v>0.0049</v>
      </c>
      <c r="E6" s="15" t="s">
        <v>52</v>
      </c>
      <c r="F6" s="10">
        <f>D6*10000000</f>
        <v>49000</v>
      </c>
      <c r="G6" s="9" t="s">
        <v>56</v>
      </c>
      <c r="AA6" t="s">
        <v>3</v>
      </c>
      <c r="AB6" s="1">
        <v>4.83</v>
      </c>
      <c r="AC6" s="2"/>
    </row>
    <row r="7" spans="3:29" ht="15">
      <c r="C7" s="8" t="s">
        <v>59</v>
      </c>
      <c r="D7" s="10">
        <f>0.000000000054</f>
        <v>5.4E-11</v>
      </c>
      <c r="E7" s="15" t="s">
        <v>54</v>
      </c>
      <c r="F7" s="10">
        <f>0.000000000054</f>
        <v>5.4E-11</v>
      </c>
      <c r="G7" s="9" t="s">
        <v>54</v>
      </c>
      <c r="AB7" s="1"/>
      <c r="AC7" s="2"/>
    </row>
    <row r="8" spans="3:29" ht="15">
      <c r="C8" s="8" t="s">
        <v>61</v>
      </c>
      <c r="D8" s="10">
        <v>0.001</v>
      </c>
      <c r="E8" s="15" t="s">
        <v>62</v>
      </c>
      <c r="F8" s="10">
        <f>D8*100</f>
        <v>0.1</v>
      </c>
      <c r="G8" s="9" t="s">
        <v>63</v>
      </c>
      <c r="AA8" s="2" t="s">
        <v>4</v>
      </c>
      <c r="AB8" s="1">
        <v>1.66053096378362E-24</v>
      </c>
      <c r="AC8" s="2"/>
    </row>
    <row r="9" spans="2:29" ht="15">
      <c r="B9" s="3"/>
      <c r="C9" s="8"/>
      <c r="D9" s="10"/>
      <c r="E9" s="15"/>
      <c r="F9" s="10"/>
      <c r="G9" s="9"/>
      <c r="H9" s="4"/>
      <c r="AA9" t="s">
        <v>5</v>
      </c>
      <c r="AB9" s="1">
        <v>-26.74</v>
      </c>
      <c r="AC9" s="2"/>
    </row>
    <row r="10" spans="2:29" ht="15">
      <c r="B10" s="3"/>
      <c r="C10" s="8" t="s">
        <v>60</v>
      </c>
      <c r="D10" s="10">
        <f>D5/D8^2</f>
        <v>0.00012</v>
      </c>
      <c r="E10" s="15" t="s">
        <v>64</v>
      </c>
      <c r="F10" s="10">
        <f>F5/F8^2</f>
        <v>0.11999999999999997</v>
      </c>
      <c r="G10" s="9" t="s">
        <v>65</v>
      </c>
      <c r="AA10" t="s">
        <v>6</v>
      </c>
      <c r="AB10" s="1">
        <v>14959787000000</v>
      </c>
      <c r="AC10" s="2"/>
    </row>
    <row r="11" spans="2:29" ht="15">
      <c r="B11" s="3"/>
      <c r="C11" s="8" t="s">
        <v>60</v>
      </c>
      <c r="D11" s="30">
        <f>D10/10000</f>
        <v>1.2E-08</v>
      </c>
      <c r="E11" s="31"/>
      <c r="F11" s="28" t="s">
        <v>90</v>
      </c>
      <c r="G11" s="29"/>
      <c r="I11" s="32" t="s">
        <v>91</v>
      </c>
      <c r="AB11" s="1"/>
      <c r="AC11" s="2"/>
    </row>
    <row r="12" spans="2:29" ht="15">
      <c r="B12" s="3"/>
      <c r="C12" s="8" t="s">
        <v>88</v>
      </c>
      <c r="D12" s="10">
        <f>D6/D8^2</f>
        <v>4900</v>
      </c>
      <c r="E12" s="15" t="s">
        <v>74</v>
      </c>
      <c r="F12" s="10">
        <f>F6/F8^2</f>
        <v>4899999.999999999</v>
      </c>
      <c r="G12" s="9" t="s">
        <v>75</v>
      </c>
      <c r="AB12" s="1"/>
      <c r="AC12" s="2"/>
    </row>
    <row r="13" spans="2:29" ht="15">
      <c r="B13" s="3"/>
      <c r="C13" s="8" t="s">
        <v>88</v>
      </c>
      <c r="D13" s="30">
        <f>D12/10000</f>
        <v>0.49</v>
      </c>
      <c r="E13" s="31"/>
      <c r="F13" s="28" t="s">
        <v>89</v>
      </c>
      <c r="G13" s="29"/>
      <c r="I13" s="32" t="s">
        <v>92</v>
      </c>
      <c r="AB13" s="1"/>
      <c r="AC13" s="2"/>
    </row>
    <row r="14" spans="2:29" ht="15">
      <c r="B14" s="3"/>
      <c r="C14" s="8" t="s">
        <v>66</v>
      </c>
      <c r="D14" s="10">
        <f>0.0000006328</f>
        <v>6.328E-07</v>
      </c>
      <c r="E14" s="15" t="s">
        <v>62</v>
      </c>
      <c r="F14" s="10">
        <f>D14*100</f>
        <v>6.328E-05</v>
      </c>
      <c r="G14" s="9" t="s">
        <v>63</v>
      </c>
      <c r="I14" s="32" t="s">
        <v>93</v>
      </c>
      <c r="AA14" t="s">
        <v>7</v>
      </c>
      <c r="AB14" s="1">
        <v>-0.07</v>
      </c>
      <c r="AC14" s="2"/>
    </row>
    <row r="15" spans="2:29" ht="15">
      <c r="B15" s="3"/>
      <c r="C15" s="8" t="s">
        <v>68</v>
      </c>
      <c r="D15" s="10">
        <f>($AB$16/100)/D14</f>
        <v>473755464601769.94</v>
      </c>
      <c r="E15" s="15" t="s">
        <v>69</v>
      </c>
      <c r="F15" s="10">
        <f>($AB$16)/F14</f>
        <v>473755464601769.9</v>
      </c>
      <c r="G15" s="9" t="s">
        <v>69</v>
      </c>
      <c r="AA15" s="2" t="s">
        <v>8</v>
      </c>
      <c r="AB15" s="1">
        <v>5.291766282E-09</v>
      </c>
      <c r="AC15" s="2"/>
    </row>
    <row r="16" spans="2:29" ht="15">
      <c r="B16" s="3"/>
      <c r="C16" s="8" t="s">
        <v>67</v>
      </c>
      <c r="D16" s="10">
        <f>$AB$40*D15/10000000</f>
        <v>3.139139476988905E-19</v>
      </c>
      <c r="E16" s="15" t="s">
        <v>53</v>
      </c>
      <c r="F16" s="10">
        <f>$AB$40*F15</f>
        <v>3.1391394769889045E-12</v>
      </c>
      <c r="G16" s="9" t="s">
        <v>55</v>
      </c>
      <c r="AA16" s="2" t="s">
        <v>9</v>
      </c>
      <c r="AB16" s="1">
        <v>29979245800</v>
      </c>
      <c r="AC16" s="2"/>
    </row>
    <row r="17" spans="2:29" ht="15">
      <c r="B17" s="3"/>
      <c r="C17" s="8" t="s">
        <v>79</v>
      </c>
      <c r="D17" s="10">
        <f>D5/D16</f>
        <v>382270367.0214273</v>
      </c>
      <c r="E17" s="15" t="s">
        <v>80</v>
      </c>
      <c r="F17" s="10">
        <f>F5/F16</f>
        <v>382270367.02142733</v>
      </c>
      <c r="G17" s="9" t="s">
        <v>80</v>
      </c>
      <c r="AA17" t="s">
        <v>10</v>
      </c>
      <c r="AB17" s="1">
        <v>5.515</v>
      </c>
      <c r="AC17" s="2"/>
    </row>
    <row r="18" spans="2:29" ht="15.75" thickBot="1">
      <c r="B18" s="3"/>
      <c r="C18" s="8" t="s">
        <v>70</v>
      </c>
      <c r="D18" s="10">
        <f>D10/D16</f>
        <v>382270367021427.3</v>
      </c>
      <c r="E18" s="15" t="s">
        <v>71</v>
      </c>
      <c r="F18" s="10">
        <f>F10/F16</f>
        <v>38227036702.14272</v>
      </c>
      <c r="G18" s="9" t="s">
        <v>72</v>
      </c>
      <c r="AA18" t="s">
        <v>11</v>
      </c>
      <c r="AB18" s="1">
        <v>1.4</v>
      </c>
      <c r="AC18" s="2"/>
    </row>
    <row r="19" spans="2:29" ht="15.75" thickBot="1">
      <c r="B19" s="3"/>
      <c r="C19" s="27" t="s">
        <v>85</v>
      </c>
      <c r="D19" s="25"/>
      <c r="E19" s="25"/>
      <c r="F19" s="25"/>
      <c r="G19" s="26"/>
      <c r="AB19" s="1"/>
      <c r="AC19" s="2"/>
    </row>
    <row r="20" spans="2:29" ht="15">
      <c r="B20" s="3"/>
      <c r="C20" s="8" t="s">
        <v>58</v>
      </c>
      <c r="D20" s="18">
        <f>0.005</f>
        <v>0.005</v>
      </c>
      <c r="E20" s="20" t="s">
        <v>52</v>
      </c>
      <c r="F20" s="15">
        <f>D20*10000000</f>
        <v>50000</v>
      </c>
      <c r="G20" s="9" t="s">
        <v>55</v>
      </c>
      <c r="AB20" s="1"/>
      <c r="AC20" s="2"/>
    </row>
    <row r="21" spans="2:29" ht="15">
      <c r="B21" s="3"/>
      <c r="C21" s="8" t="s">
        <v>86</v>
      </c>
      <c r="D21" s="10">
        <f>D20/D16</f>
        <v>15927931959226138</v>
      </c>
      <c r="E21" s="11" t="s">
        <v>87</v>
      </c>
      <c r="F21" s="15">
        <f>F20/F16</f>
        <v>15927931959226140</v>
      </c>
      <c r="G21" s="9" t="s">
        <v>87</v>
      </c>
      <c r="AB21" s="1"/>
      <c r="AC21" s="2"/>
    </row>
    <row r="22" spans="2:29" ht="15.75" thickBot="1">
      <c r="B22" s="3"/>
      <c r="C22" s="8" t="s">
        <v>70</v>
      </c>
      <c r="D22" s="12">
        <f>D21/D8^2</f>
        <v>1.5927931959226139E+22</v>
      </c>
      <c r="E22" s="13" t="s">
        <v>71</v>
      </c>
      <c r="F22" s="15">
        <f>F21/F8^2</f>
        <v>1.5927931959226138E+18</v>
      </c>
      <c r="G22" s="9" t="s">
        <v>72</v>
      </c>
      <c r="AB22" s="1"/>
      <c r="AC22" s="2"/>
    </row>
    <row r="23" spans="2:29" ht="15.75" thickBot="1">
      <c r="B23" s="3"/>
      <c r="C23" s="24" t="s">
        <v>84</v>
      </c>
      <c r="D23" s="25"/>
      <c r="E23" s="25"/>
      <c r="F23" s="25"/>
      <c r="G23" s="26"/>
      <c r="AA23" t="s">
        <v>12</v>
      </c>
      <c r="AB23" s="1">
        <v>11200000</v>
      </c>
      <c r="AC23" s="2"/>
    </row>
    <row r="24" spans="2:29" ht="15">
      <c r="B24" s="3"/>
      <c r="C24" s="8" t="s">
        <v>73</v>
      </c>
      <c r="D24" s="10">
        <v>1350</v>
      </c>
      <c r="E24" s="15" t="s">
        <v>74</v>
      </c>
      <c r="F24" s="10">
        <f>D24*10000000/100^2</f>
        <v>1350000</v>
      </c>
      <c r="G24" s="9" t="s">
        <v>75</v>
      </c>
      <c r="AA24" t="s">
        <v>13</v>
      </c>
      <c r="AB24" s="1">
        <v>365.256366</v>
      </c>
      <c r="AC24" s="2"/>
    </row>
    <row r="25" spans="2:29" ht="15">
      <c r="B25" s="3"/>
      <c r="C25" s="8" t="s">
        <v>76</v>
      </c>
      <c r="D25" s="10">
        <f>0.00000055</f>
        <v>5.5E-07</v>
      </c>
      <c r="E25" s="15" t="s">
        <v>62</v>
      </c>
      <c r="F25" s="10">
        <f>D25*100</f>
        <v>5.5E-05</v>
      </c>
      <c r="G25" s="9" t="s">
        <v>63</v>
      </c>
      <c r="AA25" t="s">
        <v>14</v>
      </c>
      <c r="AB25" s="1">
        <v>4.80325E-10</v>
      </c>
      <c r="AC25" s="2"/>
    </row>
    <row r="26" spans="2:29" ht="15">
      <c r="B26" s="3"/>
      <c r="C26" s="8" t="s">
        <v>77</v>
      </c>
      <c r="D26" s="10">
        <f>$AB$40/10000000*($AB$16/100)/D25</f>
        <v>3.61172265643378E-19</v>
      </c>
      <c r="E26" s="15" t="s">
        <v>53</v>
      </c>
      <c r="F26" s="10">
        <f>$AB$40*($AB$16)/F25</f>
        <v>3.6117226564337803E-12</v>
      </c>
      <c r="G26" s="9" t="s">
        <v>55</v>
      </c>
      <c r="AA26" t="s">
        <v>15</v>
      </c>
      <c r="AB26" s="1">
        <v>2.817946698E-13</v>
      </c>
      <c r="AC26" s="2"/>
    </row>
    <row r="27" spans="2:29" ht="15.75" thickBot="1">
      <c r="B27" s="3"/>
      <c r="C27" s="19" t="s">
        <v>78</v>
      </c>
      <c r="D27" s="12">
        <f>D24/D26</f>
        <v>3.73782853341511E+21</v>
      </c>
      <c r="E27" s="16" t="s">
        <v>71</v>
      </c>
      <c r="F27" s="12">
        <f>F24/F26</f>
        <v>3.737828533415109E+17</v>
      </c>
      <c r="G27" s="17" t="s">
        <v>72</v>
      </c>
      <c r="AA27" t="s">
        <v>16</v>
      </c>
      <c r="AB27" s="1">
        <v>0.007297364839</v>
      </c>
      <c r="AC27" s="2"/>
    </row>
    <row r="28" spans="2:29" ht="15">
      <c r="B28" s="3"/>
      <c r="D28" s="6"/>
      <c r="E28" s="6"/>
      <c r="F28" s="6"/>
      <c r="AB28" s="1"/>
      <c r="AC28" s="2"/>
    </row>
    <row r="29" spans="2:29" ht="15">
      <c r="B29" s="3"/>
      <c r="D29" s="6"/>
      <c r="E29" s="6"/>
      <c r="F29" s="6"/>
      <c r="AB29" s="1"/>
      <c r="AC29" s="2"/>
    </row>
    <row r="30" spans="2:29" ht="15">
      <c r="B30" s="3"/>
      <c r="D30" s="6"/>
      <c r="E30" s="6"/>
      <c r="F30" s="6"/>
      <c r="AB30" s="1"/>
      <c r="AC30" s="2"/>
    </row>
    <row r="31" spans="2:29" ht="15">
      <c r="B31" s="3"/>
      <c r="D31" s="6"/>
      <c r="E31" s="6"/>
      <c r="F31" s="6"/>
      <c r="AB31" s="1"/>
      <c r="AC31" s="2"/>
    </row>
    <row r="32" spans="2:29" ht="15">
      <c r="B32" s="3"/>
      <c r="D32" s="6"/>
      <c r="E32" s="6"/>
      <c r="F32" s="6"/>
      <c r="AA32" s="2" t="s">
        <v>17</v>
      </c>
      <c r="AB32" s="1">
        <v>6.67259E-08</v>
      </c>
      <c r="AC32" s="2"/>
    </row>
    <row r="33" spans="2:29" ht="15">
      <c r="B33" s="3"/>
      <c r="D33" s="6"/>
      <c r="E33" s="6"/>
      <c r="F33" s="6"/>
      <c r="AA33" s="2"/>
      <c r="AB33" s="1"/>
      <c r="AC33" s="2"/>
    </row>
    <row r="34" spans="2:29" ht="15">
      <c r="B34" s="3"/>
      <c r="D34" s="6"/>
      <c r="E34" s="6"/>
      <c r="F34" s="6"/>
      <c r="AA34" s="2"/>
      <c r="AB34" s="1"/>
      <c r="AC34" s="2"/>
    </row>
    <row r="35" spans="2:29" ht="15">
      <c r="B35" s="3"/>
      <c r="D35" s="6"/>
      <c r="E35" s="6"/>
      <c r="F35" s="6"/>
      <c r="AA35" s="2"/>
      <c r="AB35" s="1"/>
      <c r="AC35" s="2"/>
    </row>
    <row r="36" spans="2:29" ht="15">
      <c r="B36" s="3"/>
      <c r="D36" s="6"/>
      <c r="E36" s="6"/>
      <c r="F36" s="6"/>
      <c r="AA36" s="2"/>
      <c r="AB36" s="1"/>
      <c r="AC36" s="2"/>
    </row>
    <row r="37" spans="2:29" ht="15">
      <c r="B37" s="3"/>
      <c r="D37" s="6"/>
      <c r="E37" s="6"/>
      <c r="F37" s="6"/>
      <c r="AA37" s="2"/>
      <c r="AB37" s="1"/>
      <c r="AC37" s="2"/>
    </row>
    <row r="38" spans="2:29" ht="15">
      <c r="B38" s="3"/>
      <c r="D38" s="6"/>
      <c r="E38" s="6"/>
      <c r="F38" s="6"/>
      <c r="AA38" t="s">
        <v>18</v>
      </c>
      <c r="AB38" s="1">
        <v>27399.69882</v>
      </c>
      <c r="AC38" s="2"/>
    </row>
    <row r="39" spans="2:29" ht="15">
      <c r="B39" s="3"/>
      <c r="D39" s="6"/>
      <c r="E39" s="6"/>
      <c r="F39" s="6"/>
      <c r="AA39" t="s">
        <v>19</v>
      </c>
      <c r="AB39" s="1">
        <v>5.479939764</v>
      </c>
      <c r="AC39" s="2"/>
    </row>
    <row r="40" spans="2:29" ht="15">
      <c r="B40" s="3"/>
      <c r="D40" s="6"/>
      <c r="E40" s="6"/>
      <c r="F40" s="7"/>
      <c r="AA40" s="2" t="s">
        <v>20</v>
      </c>
      <c r="AB40" s="1">
        <v>6.6260755E-27</v>
      </c>
      <c r="AC40" s="2"/>
    </row>
    <row r="41" spans="2:29" ht="15">
      <c r="B41" s="3"/>
      <c r="D41" s="6"/>
      <c r="E41" s="6"/>
      <c r="F41" s="6"/>
      <c r="AA41" t="s">
        <v>21</v>
      </c>
      <c r="AB41" s="1">
        <v>2.106E-18</v>
      </c>
      <c r="AC41" s="2"/>
    </row>
    <row r="42" spans="2:28" ht="15">
      <c r="B42" s="3"/>
      <c r="D42" s="6"/>
      <c r="E42" s="6"/>
      <c r="F42" s="7"/>
      <c r="AA42" t="s">
        <v>22</v>
      </c>
      <c r="AB42" s="1">
        <v>1.0545727E-27</v>
      </c>
    </row>
    <row r="43" spans="2:28" ht="15">
      <c r="B43" s="3"/>
      <c r="D43" s="6"/>
      <c r="E43" s="6"/>
      <c r="F43" s="6"/>
      <c r="AA43" t="s">
        <v>23</v>
      </c>
      <c r="AB43" s="1">
        <v>1.380658E-16</v>
      </c>
    </row>
    <row r="44" spans="2:28" ht="15">
      <c r="B44" s="3"/>
      <c r="D44" s="6"/>
      <c r="E44" s="6"/>
      <c r="F44" s="6"/>
      <c r="AA44" t="s">
        <v>24</v>
      </c>
      <c r="AB44" s="1">
        <v>3.827E+33</v>
      </c>
    </row>
    <row r="45" spans="2:28" ht="15">
      <c r="B45" s="3"/>
      <c r="D45" s="6"/>
      <c r="E45" s="6"/>
      <c r="F45" s="6"/>
      <c r="AA45" t="s">
        <v>25</v>
      </c>
      <c r="AB45" s="1">
        <v>7.724E+31</v>
      </c>
    </row>
    <row r="46" spans="2:28" ht="15">
      <c r="B46" s="3"/>
      <c r="D46" s="6"/>
      <c r="E46" s="6"/>
      <c r="F46" s="7"/>
      <c r="AA46" t="s">
        <v>26</v>
      </c>
      <c r="AB46" s="1">
        <v>9.46053E+17</v>
      </c>
    </row>
    <row r="47" spans="2:28" ht="15">
      <c r="B47" s="3"/>
      <c r="D47" s="6"/>
      <c r="E47" s="6"/>
      <c r="F47" s="7"/>
      <c r="AA47" s="2" t="s">
        <v>27</v>
      </c>
      <c r="AB47" s="1">
        <f>9.1093897E-31*1000</f>
        <v>9.109389699999998E-28</v>
      </c>
    </row>
    <row r="48" spans="2:28" ht="15">
      <c r="B48" s="3"/>
      <c r="D48" s="6"/>
      <c r="E48" s="6"/>
      <c r="F48" s="7"/>
      <c r="AA48" s="2" t="s">
        <v>28</v>
      </c>
      <c r="AB48" s="1">
        <v>5.9742E+27</v>
      </c>
    </row>
    <row r="49" spans="2:28" ht="15">
      <c r="B49" s="3"/>
      <c r="D49" s="6"/>
      <c r="E49" s="6"/>
      <c r="F49" s="7"/>
      <c r="AA49" s="2" t="s">
        <v>29</v>
      </c>
      <c r="AB49" s="1">
        <v>1.67492E-24</v>
      </c>
    </row>
    <row r="50" spans="2:28" ht="15">
      <c r="B50" s="3"/>
      <c r="D50" s="6"/>
      <c r="E50" s="6"/>
      <c r="F50" s="7"/>
      <c r="AA50" t="s">
        <v>30</v>
      </c>
      <c r="AB50" s="1">
        <v>1.672614E-24</v>
      </c>
    </row>
    <row r="51" spans="2:28" ht="15">
      <c r="B51" s="3"/>
      <c r="D51" s="6"/>
      <c r="E51" s="6"/>
      <c r="F51" s="6"/>
      <c r="AA51" s="2" t="s">
        <v>31</v>
      </c>
      <c r="AB51" s="1">
        <v>1.9891E+33</v>
      </c>
    </row>
    <row r="52" spans="2:28" ht="15">
      <c r="B52" s="3"/>
      <c r="C52" s="5"/>
      <c r="D52" s="7"/>
      <c r="E52" s="7"/>
      <c r="F52" s="7"/>
      <c r="AA52" t="s">
        <v>32</v>
      </c>
      <c r="AB52" s="1">
        <v>1.9892E+33</v>
      </c>
    </row>
    <row r="53" spans="2:28" ht="15">
      <c r="B53" s="3"/>
      <c r="C53" s="5"/>
      <c r="D53" s="7"/>
      <c r="E53" s="7"/>
      <c r="F53" s="7"/>
      <c r="AA53" s="2" t="s">
        <v>33</v>
      </c>
      <c r="AB53" s="1">
        <v>6.02252E+23</v>
      </c>
    </row>
    <row r="54" spans="2:28" ht="15">
      <c r="B54" s="3"/>
      <c r="C54" s="5"/>
      <c r="D54" s="6"/>
      <c r="E54" s="6"/>
      <c r="F54" s="6"/>
      <c r="AA54" t="s">
        <v>34</v>
      </c>
      <c r="AB54" s="1">
        <v>3.08567802E+18</v>
      </c>
    </row>
    <row r="55" spans="2:28" ht="15">
      <c r="B55" s="3"/>
      <c r="D55" s="6"/>
      <c r="E55" s="6"/>
      <c r="F55" s="6"/>
      <c r="AA55" t="s">
        <v>35</v>
      </c>
      <c r="AB55" s="1">
        <v>4.05E-33</v>
      </c>
    </row>
    <row r="56" spans="2:28" ht="15">
      <c r="B56" s="3"/>
      <c r="D56" s="6"/>
      <c r="E56" s="6"/>
      <c r="F56" s="6"/>
      <c r="AA56" t="s">
        <v>36</v>
      </c>
      <c r="AB56" s="1">
        <v>5.46E-05</v>
      </c>
    </row>
    <row r="57" spans="2:28" ht="15">
      <c r="B57" s="3"/>
      <c r="D57" s="6"/>
      <c r="E57" s="6"/>
      <c r="F57" s="6"/>
      <c r="AA57" t="s">
        <v>37</v>
      </c>
      <c r="AB57" s="1">
        <v>1.35E-43</v>
      </c>
    </row>
    <row r="58" spans="2:28" ht="15">
      <c r="B58" s="3"/>
      <c r="D58" s="6"/>
      <c r="E58" s="6"/>
      <c r="F58" s="6"/>
      <c r="AA58" t="s">
        <v>38</v>
      </c>
      <c r="AB58" s="1">
        <v>83147959.95</v>
      </c>
    </row>
    <row r="59" spans="2:28" ht="15">
      <c r="B59" s="3"/>
      <c r="D59" s="6"/>
      <c r="E59" s="6"/>
      <c r="F59" s="6"/>
      <c r="AA59" s="2" t="s">
        <v>39</v>
      </c>
      <c r="AB59" s="1">
        <v>637814000</v>
      </c>
    </row>
    <row r="60" spans="2:28" ht="15">
      <c r="B60" s="3"/>
      <c r="D60" s="6"/>
      <c r="E60" s="6"/>
      <c r="F60" s="6"/>
      <c r="AA60" s="2" t="s">
        <v>40</v>
      </c>
      <c r="AB60" s="1">
        <v>69599700000</v>
      </c>
    </row>
    <row r="61" spans="2:28" ht="15">
      <c r="B61" s="3"/>
      <c r="D61" s="7"/>
      <c r="E61" s="7"/>
      <c r="F61" s="7"/>
      <c r="AA61" t="s">
        <v>41</v>
      </c>
      <c r="AB61" s="1">
        <v>347998500</v>
      </c>
    </row>
    <row r="62" spans="2:28" ht="15">
      <c r="B62" s="3"/>
      <c r="D62" s="7"/>
      <c r="E62" s="7"/>
      <c r="F62" s="7"/>
      <c r="AA62" s="2" t="s">
        <v>42</v>
      </c>
      <c r="AB62">
        <v>1097091706.4414885</v>
      </c>
    </row>
    <row r="63" spans="2:28" ht="15">
      <c r="B63" s="3"/>
      <c r="D63" s="7"/>
      <c r="E63" s="7"/>
      <c r="F63" s="7"/>
      <c r="AA63" t="s">
        <v>43</v>
      </c>
      <c r="AB63" s="1">
        <v>1368</v>
      </c>
    </row>
    <row r="64" spans="2:28" ht="15">
      <c r="B64" s="4"/>
      <c r="D64" s="7"/>
      <c r="E64" s="7"/>
      <c r="F64" s="7"/>
      <c r="AA64" t="s">
        <v>44</v>
      </c>
      <c r="AB64" s="1">
        <v>86400</v>
      </c>
    </row>
    <row r="65" spans="2:28" ht="15">
      <c r="B65" s="4"/>
      <c r="D65" s="7"/>
      <c r="E65" s="7"/>
      <c r="F65" s="7"/>
      <c r="AA65" s="2" t="s">
        <v>45</v>
      </c>
      <c r="AB65" s="1">
        <v>5.67051E-05</v>
      </c>
    </row>
    <row r="66" spans="2:28" ht="15">
      <c r="B66" s="4"/>
      <c r="D66" s="7"/>
      <c r="E66" s="7"/>
      <c r="F66" s="7"/>
      <c r="AA66" t="s">
        <v>46</v>
      </c>
      <c r="AB66" s="1">
        <v>206264.8</v>
      </c>
    </row>
    <row r="67" spans="2:28" ht="15">
      <c r="B67" s="4"/>
      <c r="D67" s="7"/>
      <c r="E67" s="7"/>
      <c r="F67" s="7"/>
      <c r="AA67" t="s">
        <v>47</v>
      </c>
      <c r="AB67" s="1">
        <v>31558149.984</v>
      </c>
    </row>
    <row r="68" spans="2:28" ht="15">
      <c r="B68" s="4"/>
      <c r="D68" s="7"/>
      <c r="E68" s="7"/>
      <c r="F68" s="7"/>
      <c r="AA68" t="s">
        <v>48</v>
      </c>
      <c r="AB68" s="1">
        <v>6.652488817E-25</v>
      </c>
    </row>
    <row r="69" spans="2:28" ht="15">
      <c r="B69" s="4"/>
      <c r="D69" s="7"/>
      <c r="E69" s="7"/>
      <c r="F69" s="7"/>
      <c r="AA69" t="s">
        <v>49</v>
      </c>
      <c r="AB69" s="1">
        <v>5787</v>
      </c>
    </row>
    <row r="70" spans="2:28" ht="15">
      <c r="B70" s="4"/>
      <c r="D70" s="7"/>
      <c r="E70" s="7"/>
      <c r="F70" s="7"/>
      <c r="AA70" t="s">
        <v>50</v>
      </c>
      <c r="AB70" s="1">
        <v>2893.5</v>
      </c>
    </row>
    <row r="71" spans="2:28" ht="15">
      <c r="B71" s="4"/>
      <c r="D71" s="7"/>
      <c r="E71" s="7"/>
      <c r="F71" s="7"/>
      <c r="AA71" t="s">
        <v>51</v>
      </c>
      <c r="AB71" s="1">
        <v>1.661E-24</v>
      </c>
    </row>
    <row r="72" spans="4:28" ht="15">
      <c r="D72" s="6"/>
      <c r="E72" s="6"/>
      <c r="F72" s="6"/>
      <c r="AA72" t="s">
        <v>52</v>
      </c>
      <c r="AB72" s="1">
        <v>0.2898</v>
      </c>
    </row>
    <row r="73" spans="4:28" ht="15">
      <c r="D73" s="6"/>
      <c r="E73" s="6"/>
      <c r="F73" s="6"/>
      <c r="AB73" s="1"/>
    </row>
    <row r="74" spans="4:28" ht="15">
      <c r="D74" s="6"/>
      <c r="E74" s="6"/>
      <c r="F74" s="6"/>
      <c r="AB74" s="1"/>
    </row>
    <row r="75" spans="4:28" ht="15">
      <c r="D75" s="6"/>
      <c r="E75" s="6"/>
      <c r="F75" s="6"/>
      <c r="AB75" s="1"/>
    </row>
    <row r="76" spans="4:28" ht="15">
      <c r="D76" s="6"/>
      <c r="E76" s="6"/>
      <c r="F76" s="6"/>
      <c r="AB76" s="1"/>
    </row>
    <row r="77" spans="4:28" ht="15">
      <c r="D77" s="6"/>
      <c r="E77" s="6"/>
      <c r="F77" s="6"/>
      <c r="AB77" s="1"/>
    </row>
    <row r="78" spans="4:28" ht="15">
      <c r="D78" s="6"/>
      <c r="E78" s="6"/>
      <c r="F78" s="6"/>
      <c r="AB78" s="1"/>
    </row>
    <row r="79" spans="2:28" ht="15">
      <c r="B79" s="4"/>
      <c r="D79" s="7"/>
      <c r="E79" s="7"/>
      <c r="F79" s="7"/>
      <c r="AB79" s="1"/>
    </row>
    <row r="80" spans="2:28" ht="15">
      <c r="B80" s="4"/>
      <c r="D80" s="7"/>
      <c r="E80" s="7"/>
      <c r="F80" s="7"/>
      <c r="AB80" s="1"/>
    </row>
    <row r="81" spans="2:28" ht="15">
      <c r="B81" s="4"/>
      <c r="D81" s="7"/>
      <c r="E81" s="7"/>
      <c r="F81" s="7"/>
      <c r="AB81" s="1"/>
    </row>
    <row r="82" spans="2:6" ht="15">
      <c r="B82" s="4"/>
      <c r="D82" s="7"/>
      <c r="E82" s="7"/>
      <c r="F82" s="7"/>
    </row>
    <row r="83" spans="2:6" ht="15">
      <c r="B83" s="4"/>
      <c r="D83" s="7"/>
      <c r="E83" s="7"/>
      <c r="F83" s="7"/>
    </row>
    <row r="84" spans="2:6" ht="15">
      <c r="B84" s="4"/>
      <c r="D84" s="7"/>
      <c r="E84" s="7"/>
      <c r="F84" s="7"/>
    </row>
    <row r="85" spans="2:6" ht="15">
      <c r="B85" s="4"/>
      <c r="D85" s="7"/>
      <c r="E85" s="7"/>
      <c r="F85" s="7"/>
    </row>
    <row r="86" spans="2:6" ht="15">
      <c r="B86" s="4"/>
      <c r="D86" s="7"/>
      <c r="E86" s="7"/>
      <c r="F86" s="7"/>
    </row>
    <row r="87" spans="2:6" ht="15">
      <c r="B87" s="4"/>
      <c r="D87" s="7"/>
      <c r="E87" s="7"/>
      <c r="F87" s="7"/>
    </row>
    <row r="88" spans="2:6" ht="15">
      <c r="B88" s="4"/>
      <c r="D88" s="7"/>
      <c r="E88" s="7"/>
      <c r="F88" s="7"/>
    </row>
    <row r="89" spans="2:6" ht="15">
      <c r="B89" s="4"/>
      <c r="D89" s="7"/>
      <c r="E89" s="7"/>
      <c r="F89" s="7"/>
    </row>
    <row r="90" spans="4:6" ht="15">
      <c r="D90" s="6"/>
      <c r="E90" s="6"/>
      <c r="F90" s="6"/>
    </row>
    <row r="91" spans="4:6" ht="15">
      <c r="D91" s="6"/>
      <c r="E91" s="6"/>
      <c r="F91" s="6"/>
    </row>
    <row r="92" spans="4:6" ht="15">
      <c r="D92" s="6"/>
      <c r="E92" s="6"/>
      <c r="F92" s="6"/>
    </row>
    <row r="93" spans="4:6" ht="15">
      <c r="D93" s="6"/>
      <c r="E93" s="6"/>
      <c r="F93" s="6"/>
    </row>
    <row r="94" spans="4:6" ht="15">
      <c r="D94" s="6"/>
      <c r="E94" s="6"/>
      <c r="F94" s="6"/>
    </row>
    <row r="95" spans="4:6" ht="15">
      <c r="D95" s="6"/>
      <c r="E95" s="6"/>
      <c r="F95" s="6"/>
    </row>
    <row r="96" spans="4:6" ht="15">
      <c r="D96" s="6"/>
      <c r="E96" s="6"/>
      <c r="F96" s="6"/>
    </row>
    <row r="97" spans="2:6" ht="15">
      <c r="B97" s="4"/>
      <c r="D97" s="7"/>
      <c r="E97" s="7"/>
      <c r="F97" s="7"/>
    </row>
    <row r="98" spans="2:6" ht="15">
      <c r="B98" s="4"/>
      <c r="D98" s="7"/>
      <c r="E98" s="7"/>
      <c r="F98" s="7"/>
    </row>
    <row r="99" spans="2:6" ht="15">
      <c r="B99" s="4"/>
      <c r="D99" s="7"/>
      <c r="E99" s="7"/>
      <c r="F99" s="7"/>
    </row>
    <row r="100" spans="2:6" ht="15">
      <c r="B100" s="4"/>
      <c r="D100" s="7"/>
      <c r="E100" s="7"/>
      <c r="F100" s="7"/>
    </row>
    <row r="101" spans="2:6" ht="15">
      <c r="B101" s="4"/>
      <c r="D101" s="7"/>
      <c r="E101" s="7"/>
      <c r="F101" s="7"/>
    </row>
    <row r="102" spans="2:6" ht="15">
      <c r="B102" s="4"/>
      <c r="D102" s="7"/>
      <c r="E102" s="7"/>
      <c r="F102" s="7"/>
    </row>
    <row r="103" spans="2:6" ht="15">
      <c r="B103" s="4"/>
      <c r="D103" s="7"/>
      <c r="E103" s="7"/>
      <c r="F103" s="7"/>
    </row>
    <row r="104" spans="2:6" ht="15">
      <c r="B104" s="4"/>
      <c r="D104" s="7"/>
      <c r="E104" s="7"/>
      <c r="F104" s="7"/>
    </row>
    <row r="105" spans="2:6" ht="15">
      <c r="B105" s="4"/>
      <c r="D105" s="7"/>
      <c r="E105" s="7"/>
      <c r="F105" s="7"/>
    </row>
    <row r="106" spans="2:6" ht="15">
      <c r="B106" s="4"/>
      <c r="D106" s="7"/>
      <c r="E106" s="7"/>
      <c r="F106" s="7"/>
    </row>
    <row r="107" spans="2:6" ht="15">
      <c r="B107" s="4"/>
      <c r="D107" s="7"/>
      <c r="E107" s="7"/>
      <c r="F107" s="7"/>
    </row>
    <row r="108" spans="4:6" ht="15">
      <c r="D108" s="6"/>
      <c r="E108" s="6"/>
      <c r="F108" s="6"/>
    </row>
    <row r="109" spans="4:6" ht="15">
      <c r="D109" s="6"/>
      <c r="E109" s="6"/>
      <c r="F109" s="6"/>
    </row>
    <row r="110" spans="4:6" ht="15">
      <c r="D110" s="6"/>
      <c r="E110" s="6"/>
      <c r="F110" s="6"/>
    </row>
    <row r="111" spans="4:6" ht="15">
      <c r="D111" s="6"/>
      <c r="E111" s="6"/>
      <c r="F111" s="6"/>
    </row>
    <row r="112" spans="4:6" ht="15">
      <c r="D112" s="6"/>
      <c r="E112" s="6"/>
      <c r="F112" s="6"/>
    </row>
    <row r="113" spans="4:6" ht="15">
      <c r="D113" s="6"/>
      <c r="E113" s="6"/>
      <c r="F113" s="6"/>
    </row>
    <row r="114" spans="4:6" ht="15">
      <c r="D114" s="6"/>
      <c r="E114" s="6"/>
      <c r="F114" s="6"/>
    </row>
    <row r="115" spans="4:6" ht="15">
      <c r="D115" s="6"/>
      <c r="E115" s="6"/>
      <c r="F115" s="6"/>
    </row>
    <row r="116" spans="4:6" ht="15">
      <c r="D116" s="6"/>
      <c r="E116" s="6"/>
      <c r="F116" s="6"/>
    </row>
    <row r="117" spans="4:6" ht="15">
      <c r="D117" s="6"/>
      <c r="E117" s="6"/>
      <c r="F117" s="6"/>
    </row>
    <row r="118" spans="4:6" ht="15">
      <c r="D118" s="6"/>
      <c r="E118" s="6"/>
      <c r="F118" s="6"/>
    </row>
    <row r="119" spans="4:6" ht="15">
      <c r="D119" s="6"/>
      <c r="E119" s="6"/>
      <c r="F119" s="6"/>
    </row>
    <row r="120" spans="4:6" ht="15">
      <c r="D120" s="6"/>
      <c r="E120" s="6"/>
      <c r="F120" s="6"/>
    </row>
    <row r="121" spans="4:6" ht="15">
      <c r="D121" s="6"/>
      <c r="E121" s="6"/>
      <c r="F121" s="6"/>
    </row>
    <row r="122" spans="4:6" ht="15">
      <c r="D122" s="6"/>
      <c r="E122" s="6"/>
      <c r="F122" s="6"/>
    </row>
    <row r="123" spans="4:6" ht="15">
      <c r="D123" s="6"/>
      <c r="E123" s="6"/>
      <c r="F123" s="6"/>
    </row>
    <row r="124" spans="4:6" ht="15">
      <c r="D124" s="6"/>
      <c r="E124" s="6"/>
      <c r="F124" s="6"/>
    </row>
    <row r="125" spans="4:6" ht="15">
      <c r="D125" s="6"/>
      <c r="E125" s="6"/>
      <c r="F125" s="6"/>
    </row>
    <row r="126" spans="4:6" ht="15">
      <c r="D126" s="6"/>
      <c r="E126" s="6"/>
      <c r="F126" s="6"/>
    </row>
    <row r="127" spans="4:6" ht="15">
      <c r="D127" s="6"/>
      <c r="E127" s="6"/>
      <c r="F127" s="6"/>
    </row>
    <row r="128" spans="4:6" ht="15">
      <c r="D128" s="6"/>
      <c r="E128" s="6"/>
      <c r="F128" s="6"/>
    </row>
    <row r="129" spans="4:6" ht="15">
      <c r="D129" s="6"/>
      <c r="E129" s="6"/>
      <c r="F129" s="6"/>
    </row>
    <row r="130" spans="4:6" ht="15">
      <c r="D130" s="6"/>
      <c r="E130" s="6"/>
      <c r="F130" s="6"/>
    </row>
    <row r="131" spans="4:6" ht="15">
      <c r="D131" s="6"/>
      <c r="E131" s="6"/>
      <c r="F131" s="6"/>
    </row>
    <row r="132" spans="4:6" ht="15">
      <c r="D132" s="6"/>
      <c r="E132" s="6"/>
      <c r="F132" s="6"/>
    </row>
  </sheetData>
  <sheetProtection/>
  <mergeCells count="9">
    <mergeCell ref="D2:E2"/>
    <mergeCell ref="F2:G2"/>
    <mergeCell ref="C4:G4"/>
    <mergeCell ref="C23:G23"/>
    <mergeCell ref="C19:G19"/>
    <mergeCell ref="F11:G11"/>
    <mergeCell ref="D11:E11"/>
    <mergeCell ref="D13:E13"/>
    <mergeCell ref="F13:G1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AC132"/>
  <sheetViews>
    <sheetView defaultGridColor="0" zoomScale="150" zoomScaleNormal="150" zoomScalePageLayoutView="0" colorId="22" workbookViewId="0" topLeftCell="A1">
      <selection activeCell="D15" sqref="D15"/>
    </sheetView>
  </sheetViews>
  <sheetFormatPr defaultColWidth="9.77734375" defaultRowHeight="15"/>
  <cols>
    <col min="1" max="1" width="1.77734375" style="0" customWidth="1"/>
    <col min="2" max="2" width="1.2265625" style="0" customWidth="1"/>
    <col min="3" max="3" width="26.88671875" style="0" bestFit="1" customWidth="1"/>
    <col min="4" max="4" width="8.6640625" style="0" bestFit="1" customWidth="1"/>
    <col min="5" max="5" width="7.3359375" style="0" bestFit="1" customWidth="1"/>
    <col min="6" max="6" width="8.6640625" style="0" bestFit="1" customWidth="1"/>
    <col min="7" max="7" width="9.4453125" style="0" bestFit="1" customWidth="1"/>
    <col min="8" max="8" width="1.77734375" style="0" customWidth="1"/>
    <col min="9" max="10" width="7.77734375" style="0" customWidth="1"/>
    <col min="28" max="28" width="18.77734375" style="0" customWidth="1"/>
    <col min="30" max="30" width="10.77734375" style="0" customWidth="1"/>
  </cols>
  <sheetData>
    <row r="1" ht="15.75" thickBot="1"/>
    <row r="2" spans="4:7" ht="15">
      <c r="D2" s="21" t="s">
        <v>81</v>
      </c>
      <c r="E2" s="22"/>
      <c r="F2" s="21" t="s">
        <v>82</v>
      </c>
      <c r="G2" s="23"/>
    </row>
    <row r="3" spans="4:29" ht="15.75" thickBot="1">
      <c r="D3" s="8"/>
      <c r="E3" s="14"/>
      <c r="F3" s="8"/>
      <c r="G3" s="9"/>
      <c r="AA3" t="s">
        <v>0</v>
      </c>
      <c r="AB3" s="1">
        <v>7.565634E-15</v>
      </c>
      <c r="AC3" t="s">
        <v>1</v>
      </c>
    </row>
    <row r="4" spans="3:28" ht="15.75" thickBot="1">
      <c r="C4" s="24" t="s">
        <v>83</v>
      </c>
      <c r="D4" s="25"/>
      <c r="E4" s="25"/>
      <c r="F4" s="25"/>
      <c r="G4" s="26"/>
      <c r="AB4" s="1"/>
    </row>
    <row r="5" spans="3:29" ht="15">
      <c r="C5" s="8" t="s">
        <v>57</v>
      </c>
      <c r="D5" s="10">
        <f>0.00000000012</f>
        <v>1.2E-10</v>
      </c>
      <c r="E5" s="15" t="s">
        <v>53</v>
      </c>
      <c r="F5" s="10">
        <f>D5*10000000</f>
        <v>0.0012</v>
      </c>
      <c r="G5" s="9" t="s">
        <v>55</v>
      </c>
      <c r="AA5" t="s">
        <v>2</v>
      </c>
      <c r="AB5" s="1">
        <v>5.291766282E-09</v>
      </c>
      <c r="AC5" s="2"/>
    </row>
    <row r="6" spans="3:29" ht="15">
      <c r="C6" s="8" t="s">
        <v>58</v>
      </c>
      <c r="D6" s="10">
        <v>0.0049</v>
      </c>
      <c r="E6" s="15" t="s">
        <v>52</v>
      </c>
      <c r="F6" s="10">
        <f>D6*10000000</f>
        <v>49000</v>
      </c>
      <c r="G6" s="9" t="s">
        <v>56</v>
      </c>
      <c r="AA6" t="s">
        <v>3</v>
      </c>
      <c r="AB6" s="1">
        <v>4.83</v>
      </c>
      <c r="AC6" s="2"/>
    </row>
    <row r="7" spans="3:29" ht="15">
      <c r="C7" s="8" t="s">
        <v>59</v>
      </c>
      <c r="D7" s="10">
        <f>0.000000000054</f>
        <v>5.4E-11</v>
      </c>
      <c r="E7" s="15" t="s">
        <v>54</v>
      </c>
      <c r="F7" s="10">
        <f>0.000000000054</f>
        <v>5.4E-11</v>
      </c>
      <c r="G7" s="9" t="s">
        <v>54</v>
      </c>
      <c r="AB7" s="1"/>
      <c r="AC7" s="2"/>
    </row>
    <row r="8" spans="3:29" ht="15">
      <c r="C8" s="8" t="s">
        <v>61</v>
      </c>
      <c r="D8" s="10">
        <v>0.001</v>
      </c>
      <c r="E8" s="15" t="s">
        <v>62</v>
      </c>
      <c r="F8" s="10">
        <f>D8*100</f>
        <v>0.1</v>
      </c>
      <c r="G8" s="9" t="s">
        <v>63</v>
      </c>
      <c r="AA8" s="2" t="s">
        <v>4</v>
      </c>
      <c r="AB8" s="1">
        <v>1.66053096378362E-24</v>
      </c>
      <c r="AC8" s="2"/>
    </row>
    <row r="9" spans="2:29" ht="15">
      <c r="B9" s="3"/>
      <c r="C9" s="8"/>
      <c r="D9" s="10"/>
      <c r="E9" s="15"/>
      <c r="F9" s="10"/>
      <c r="G9" s="9"/>
      <c r="H9" s="4"/>
      <c r="AA9" t="s">
        <v>5</v>
      </c>
      <c r="AB9" s="1">
        <v>-26.74</v>
      </c>
      <c r="AC9" s="2"/>
    </row>
    <row r="10" spans="2:29" ht="15">
      <c r="B10" s="3"/>
      <c r="C10" s="8" t="s">
        <v>60</v>
      </c>
      <c r="D10" s="10">
        <f>D5/D8^2</f>
        <v>0.00012</v>
      </c>
      <c r="E10" s="15" t="s">
        <v>64</v>
      </c>
      <c r="F10" s="10">
        <f>F5/F8^2</f>
        <v>0.11999999999999997</v>
      </c>
      <c r="G10" s="9" t="s">
        <v>65</v>
      </c>
      <c r="AA10" t="s">
        <v>6</v>
      </c>
      <c r="AB10" s="1">
        <v>14959787000000</v>
      </c>
      <c r="AC10" s="2"/>
    </row>
    <row r="11" spans="2:29" ht="15">
      <c r="B11" s="3"/>
      <c r="C11" s="8" t="s">
        <v>60</v>
      </c>
      <c r="D11" s="30">
        <f>D10/10000</f>
        <v>1.2E-08</v>
      </c>
      <c r="E11" s="31"/>
      <c r="F11" s="28" t="s">
        <v>90</v>
      </c>
      <c r="G11" s="29"/>
      <c r="I11" s="32" t="s">
        <v>91</v>
      </c>
      <c r="AB11" s="1"/>
      <c r="AC11" s="2"/>
    </row>
    <row r="12" spans="2:29" ht="15">
      <c r="B12" s="3"/>
      <c r="C12" s="8" t="s">
        <v>88</v>
      </c>
      <c r="D12" s="10">
        <f>D6/D8^2</f>
        <v>4900</v>
      </c>
      <c r="E12" s="15" t="s">
        <v>74</v>
      </c>
      <c r="F12" s="10">
        <f>F6/F8^2</f>
        <v>4899999.999999999</v>
      </c>
      <c r="G12" s="9" t="s">
        <v>75</v>
      </c>
      <c r="AB12" s="1"/>
      <c r="AC12" s="2"/>
    </row>
    <row r="13" spans="2:29" ht="15">
      <c r="B13" s="3"/>
      <c r="C13" s="8" t="s">
        <v>88</v>
      </c>
      <c r="D13" s="30">
        <f>D12/10000</f>
        <v>0.49</v>
      </c>
      <c r="E13" s="31"/>
      <c r="F13" s="28" t="s">
        <v>89</v>
      </c>
      <c r="G13" s="29"/>
      <c r="I13" s="32" t="s">
        <v>92</v>
      </c>
      <c r="AB13" s="1"/>
      <c r="AC13" s="2"/>
    </row>
    <row r="14" spans="2:29" ht="15">
      <c r="B14" s="3"/>
      <c r="C14" s="8" t="s">
        <v>66</v>
      </c>
      <c r="D14" s="10">
        <f>0.0000006328</f>
        <v>6.328E-07</v>
      </c>
      <c r="E14" s="15" t="s">
        <v>62</v>
      </c>
      <c r="F14" s="10">
        <f>D14*100</f>
        <v>6.328E-05</v>
      </c>
      <c r="G14" s="9" t="s">
        <v>63</v>
      </c>
      <c r="I14" s="32" t="s">
        <v>93</v>
      </c>
      <c r="AA14" t="s">
        <v>7</v>
      </c>
      <c r="AB14" s="1">
        <v>-0.07</v>
      </c>
      <c r="AC14" s="2"/>
    </row>
    <row r="15" spans="2:29" ht="15">
      <c r="B15" s="3"/>
      <c r="C15" s="8" t="s">
        <v>68</v>
      </c>
      <c r="D15" s="10">
        <f>($AB$16/100)/D14</f>
        <v>473755464601769.94</v>
      </c>
      <c r="E15" s="15" t="s">
        <v>69</v>
      </c>
      <c r="F15" s="10">
        <f>($AB$16)/F14</f>
        <v>473755464601769.9</v>
      </c>
      <c r="G15" s="9" t="s">
        <v>69</v>
      </c>
      <c r="AA15" s="2" t="s">
        <v>8</v>
      </c>
      <c r="AB15" s="1">
        <v>5.291766282E-09</v>
      </c>
      <c r="AC15" s="2"/>
    </row>
    <row r="16" spans="2:29" ht="15">
      <c r="B16" s="3"/>
      <c r="C16" s="8" t="s">
        <v>67</v>
      </c>
      <c r="D16" s="10">
        <f>$AB$40*D15/10000000</f>
        <v>3.139139476988905E-19</v>
      </c>
      <c r="E16" s="15" t="s">
        <v>53</v>
      </c>
      <c r="F16" s="10">
        <f>$AB$40*F15</f>
        <v>3.1391394769889045E-12</v>
      </c>
      <c r="G16" s="9" t="s">
        <v>55</v>
      </c>
      <c r="AA16" s="2" t="s">
        <v>9</v>
      </c>
      <c r="AB16" s="1">
        <v>29979245800</v>
      </c>
      <c r="AC16" s="2"/>
    </row>
    <row r="17" spans="2:29" ht="15">
      <c r="B17" s="3"/>
      <c r="C17" s="8" t="s">
        <v>79</v>
      </c>
      <c r="D17" s="10">
        <f>D5/D16</f>
        <v>382270367.0214273</v>
      </c>
      <c r="E17" s="15" t="s">
        <v>80</v>
      </c>
      <c r="F17" s="10">
        <f>F5/F16</f>
        <v>382270367.02142733</v>
      </c>
      <c r="G17" s="9" t="s">
        <v>80</v>
      </c>
      <c r="AA17" t="s">
        <v>10</v>
      </c>
      <c r="AB17" s="1">
        <v>5.515</v>
      </c>
      <c r="AC17" s="2"/>
    </row>
    <row r="18" spans="2:29" ht="15.75" thickBot="1">
      <c r="B18" s="3"/>
      <c r="C18" s="8" t="s">
        <v>70</v>
      </c>
      <c r="D18" s="10">
        <f>D10/D16</f>
        <v>382270367021427.3</v>
      </c>
      <c r="E18" s="15" t="s">
        <v>71</v>
      </c>
      <c r="F18" s="10">
        <f>F10/F16</f>
        <v>38227036702.14272</v>
      </c>
      <c r="G18" s="9" t="s">
        <v>72</v>
      </c>
      <c r="AA18" t="s">
        <v>11</v>
      </c>
      <c r="AB18" s="1">
        <v>1.4</v>
      </c>
      <c r="AC18" s="2"/>
    </row>
    <row r="19" spans="2:29" ht="15.75" thickBot="1">
      <c r="B19" s="3"/>
      <c r="C19" s="27" t="s">
        <v>85</v>
      </c>
      <c r="D19" s="25"/>
      <c r="E19" s="25"/>
      <c r="F19" s="25"/>
      <c r="G19" s="26"/>
      <c r="AB19" s="1"/>
      <c r="AC19" s="2"/>
    </row>
    <row r="20" spans="2:29" ht="15">
      <c r="B20" s="3"/>
      <c r="C20" s="8" t="s">
        <v>58</v>
      </c>
      <c r="D20" s="18">
        <f>0.005</f>
        <v>0.005</v>
      </c>
      <c r="E20" s="20" t="s">
        <v>52</v>
      </c>
      <c r="F20" s="15">
        <f>D20*10000000</f>
        <v>50000</v>
      </c>
      <c r="G20" s="9" t="s">
        <v>55</v>
      </c>
      <c r="AB20" s="1"/>
      <c r="AC20" s="2"/>
    </row>
    <row r="21" spans="2:29" ht="15">
      <c r="B21" s="3"/>
      <c r="C21" s="8" t="s">
        <v>86</v>
      </c>
      <c r="D21" s="10">
        <f>D20/D16</f>
        <v>15927931959226138</v>
      </c>
      <c r="E21" s="11" t="s">
        <v>87</v>
      </c>
      <c r="F21" s="15">
        <f>F20/F16</f>
        <v>15927931959226140</v>
      </c>
      <c r="G21" s="9" t="s">
        <v>87</v>
      </c>
      <c r="AB21" s="1"/>
      <c r="AC21" s="2"/>
    </row>
    <row r="22" spans="2:29" ht="15.75" thickBot="1">
      <c r="B22" s="3"/>
      <c r="C22" s="8" t="s">
        <v>70</v>
      </c>
      <c r="D22" s="12">
        <f>D21/D8^2</f>
        <v>1.5927931959226139E+22</v>
      </c>
      <c r="E22" s="13" t="s">
        <v>71</v>
      </c>
      <c r="F22" s="15">
        <f>F21/F8^2</f>
        <v>1.5927931959226138E+18</v>
      </c>
      <c r="G22" s="9" t="s">
        <v>72</v>
      </c>
      <c r="AB22" s="1"/>
      <c r="AC22" s="2"/>
    </row>
    <row r="23" spans="2:29" ht="15.75" thickBot="1">
      <c r="B23" s="3"/>
      <c r="C23" s="24" t="s">
        <v>84</v>
      </c>
      <c r="D23" s="25"/>
      <c r="E23" s="25"/>
      <c r="F23" s="25"/>
      <c r="G23" s="26"/>
      <c r="AA23" t="s">
        <v>12</v>
      </c>
      <c r="AB23" s="1">
        <v>11200000</v>
      </c>
      <c r="AC23" s="2"/>
    </row>
    <row r="24" spans="2:29" ht="15">
      <c r="B24" s="3"/>
      <c r="C24" s="8" t="s">
        <v>73</v>
      </c>
      <c r="D24" s="10">
        <v>1350</v>
      </c>
      <c r="E24" s="15" t="s">
        <v>74</v>
      </c>
      <c r="F24" s="10">
        <f>D24*10000000/100^2</f>
        <v>1350000</v>
      </c>
      <c r="G24" s="9" t="s">
        <v>75</v>
      </c>
      <c r="AA24" t="s">
        <v>13</v>
      </c>
      <c r="AB24" s="1">
        <v>365.256366</v>
      </c>
      <c r="AC24" s="2"/>
    </row>
    <row r="25" spans="2:29" ht="15">
      <c r="B25" s="3"/>
      <c r="C25" s="8" t="s">
        <v>76</v>
      </c>
      <c r="D25" s="10">
        <f>0.00000055</f>
        <v>5.5E-07</v>
      </c>
      <c r="E25" s="15" t="s">
        <v>62</v>
      </c>
      <c r="F25" s="10">
        <f>D25*100</f>
        <v>5.5E-05</v>
      </c>
      <c r="G25" s="9" t="s">
        <v>63</v>
      </c>
      <c r="AA25" t="s">
        <v>14</v>
      </c>
      <c r="AB25" s="1">
        <v>4.80325E-10</v>
      </c>
      <c r="AC25" s="2"/>
    </row>
    <row r="26" spans="2:29" ht="15">
      <c r="B26" s="3"/>
      <c r="C26" s="8" t="s">
        <v>77</v>
      </c>
      <c r="D26" s="10">
        <f>$AB$40/10000000*($AB$16/100)/D25</f>
        <v>3.61172265643378E-19</v>
      </c>
      <c r="E26" s="15" t="s">
        <v>53</v>
      </c>
      <c r="F26" s="10">
        <f>$AB$40*($AB$16)/F25</f>
        <v>3.6117226564337803E-12</v>
      </c>
      <c r="G26" s="9" t="s">
        <v>55</v>
      </c>
      <c r="AA26" t="s">
        <v>15</v>
      </c>
      <c r="AB26" s="1">
        <v>2.817946698E-13</v>
      </c>
      <c r="AC26" s="2"/>
    </row>
    <row r="27" spans="2:29" ht="15.75" thickBot="1">
      <c r="B27" s="3"/>
      <c r="C27" s="19" t="s">
        <v>78</v>
      </c>
      <c r="D27" s="12">
        <f>D24/D26</f>
        <v>3.73782853341511E+21</v>
      </c>
      <c r="E27" s="16" t="s">
        <v>71</v>
      </c>
      <c r="F27" s="12">
        <f>F24/F26</f>
        <v>3.737828533415109E+17</v>
      </c>
      <c r="G27" s="17" t="s">
        <v>72</v>
      </c>
      <c r="AA27" t="s">
        <v>16</v>
      </c>
      <c r="AB27" s="1">
        <v>0.007297364839</v>
      </c>
      <c r="AC27" s="2"/>
    </row>
    <row r="28" spans="2:29" ht="15">
      <c r="B28" s="3"/>
      <c r="D28" s="6"/>
      <c r="E28" s="6"/>
      <c r="F28" s="6"/>
      <c r="AB28" s="1"/>
      <c r="AC28" s="2"/>
    </row>
    <row r="29" spans="2:29" ht="15">
      <c r="B29" s="3"/>
      <c r="D29" s="6"/>
      <c r="E29" s="6"/>
      <c r="F29" s="6"/>
      <c r="AB29" s="1"/>
      <c r="AC29" s="2"/>
    </row>
    <row r="30" spans="2:29" ht="15">
      <c r="B30" s="3"/>
      <c r="D30" s="6"/>
      <c r="E30" s="6"/>
      <c r="F30" s="6"/>
      <c r="AB30" s="1"/>
      <c r="AC30" s="2"/>
    </row>
    <row r="31" spans="2:29" ht="15">
      <c r="B31" s="3"/>
      <c r="D31" s="6"/>
      <c r="E31" s="6"/>
      <c r="F31" s="6"/>
      <c r="AB31" s="1"/>
      <c r="AC31" s="2"/>
    </row>
    <row r="32" spans="2:29" ht="15">
      <c r="B32" s="3"/>
      <c r="D32" s="6"/>
      <c r="E32" s="6"/>
      <c r="F32" s="6"/>
      <c r="AA32" s="2" t="s">
        <v>17</v>
      </c>
      <c r="AB32" s="1">
        <v>6.67259E-08</v>
      </c>
      <c r="AC32" s="2"/>
    </row>
    <row r="33" spans="2:29" ht="15">
      <c r="B33" s="3"/>
      <c r="D33" s="6"/>
      <c r="E33" s="6"/>
      <c r="F33" s="6"/>
      <c r="AA33" s="2"/>
      <c r="AB33" s="1"/>
      <c r="AC33" s="2"/>
    </row>
    <row r="34" spans="2:29" ht="15">
      <c r="B34" s="3"/>
      <c r="D34" s="6"/>
      <c r="E34" s="6"/>
      <c r="F34" s="6"/>
      <c r="AA34" s="2"/>
      <c r="AB34" s="1"/>
      <c r="AC34" s="2"/>
    </row>
    <row r="35" spans="2:29" ht="15">
      <c r="B35" s="3"/>
      <c r="D35" s="6"/>
      <c r="E35" s="6"/>
      <c r="F35" s="6"/>
      <c r="AA35" s="2"/>
      <c r="AB35" s="1"/>
      <c r="AC35" s="2"/>
    </row>
    <row r="36" spans="2:29" ht="15">
      <c r="B36" s="3"/>
      <c r="D36" s="6"/>
      <c r="E36" s="6"/>
      <c r="F36" s="6"/>
      <c r="AA36" s="2"/>
      <c r="AB36" s="1"/>
      <c r="AC36" s="2"/>
    </row>
    <row r="37" spans="2:29" ht="15">
      <c r="B37" s="3"/>
      <c r="D37" s="6"/>
      <c r="E37" s="6"/>
      <c r="F37" s="6"/>
      <c r="AA37" s="2"/>
      <c r="AB37" s="1"/>
      <c r="AC37" s="2"/>
    </row>
    <row r="38" spans="2:29" ht="15">
      <c r="B38" s="3"/>
      <c r="D38" s="6"/>
      <c r="E38" s="6"/>
      <c r="F38" s="6"/>
      <c r="AA38" t="s">
        <v>18</v>
      </c>
      <c r="AB38" s="1">
        <v>27399.69882</v>
      </c>
      <c r="AC38" s="2"/>
    </row>
    <row r="39" spans="2:29" ht="15">
      <c r="B39" s="3"/>
      <c r="D39" s="6"/>
      <c r="E39" s="6"/>
      <c r="F39" s="6"/>
      <c r="AA39" t="s">
        <v>19</v>
      </c>
      <c r="AB39" s="1">
        <v>5.479939764</v>
      </c>
      <c r="AC39" s="2"/>
    </row>
    <row r="40" spans="2:29" ht="15">
      <c r="B40" s="3"/>
      <c r="D40" s="6"/>
      <c r="E40" s="6"/>
      <c r="F40" s="7"/>
      <c r="AA40" s="2" t="s">
        <v>20</v>
      </c>
      <c r="AB40" s="1">
        <v>6.6260755E-27</v>
      </c>
      <c r="AC40" s="2"/>
    </row>
    <row r="41" spans="2:29" ht="15">
      <c r="B41" s="3"/>
      <c r="D41" s="6"/>
      <c r="E41" s="6"/>
      <c r="F41" s="6"/>
      <c r="AA41" t="s">
        <v>21</v>
      </c>
      <c r="AB41" s="1">
        <v>2.106E-18</v>
      </c>
      <c r="AC41" s="2"/>
    </row>
    <row r="42" spans="2:28" ht="15">
      <c r="B42" s="3"/>
      <c r="D42" s="6"/>
      <c r="E42" s="6"/>
      <c r="F42" s="7"/>
      <c r="AA42" t="s">
        <v>22</v>
      </c>
      <c r="AB42" s="1">
        <v>1.0545727E-27</v>
      </c>
    </row>
    <row r="43" spans="2:28" ht="15">
      <c r="B43" s="3"/>
      <c r="D43" s="6"/>
      <c r="E43" s="6"/>
      <c r="F43" s="6"/>
      <c r="AA43" t="s">
        <v>23</v>
      </c>
      <c r="AB43" s="1">
        <v>1.380658E-16</v>
      </c>
    </row>
    <row r="44" spans="2:28" ht="15">
      <c r="B44" s="3"/>
      <c r="D44" s="6"/>
      <c r="E44" s="6"/>
      <c r="F44" s="6"/>
      <c r="AA44" t="s">
        <v>24</v>
      </c>
      <c r="AB44" s="1">
        <v>3.827E+33</v>
      </c>
    </row>
    <row r="45" spans="2:28" ht="15">
      <c r="B45" s="3"/>
      <c r="D45" s="6"/>
      <c r="E45" s="6"/>
      <c r="F45" s="6"/>
      <c r="AA45" t="s">
        <v>25</v>
      </c>
      <c r="AB45" s="1">
        <v>7.724E+31</v>
      </c>
    </row>
    <row r="46" spans="2:28" ht="15">
      <c r="B46" s="3"/>
      <c r="D46" s="6"/>
      <c r="E46" s="6"/>
      <c r="F46" s="7"/>
      <c r="AA46" t="s">
        <v>26</v>
      </c>
      <c r="AB46" s="1">
        <v>9.46053E+17</v>
      </c>
    </row>
    <row r="47" spans="2:28" ht="15">
      <c r="B47" s="3"/>
      <c r="D47" s="6"/>
      <c r="E47" s="6"/>
      <c r="F47" s="7"/>
      <c r="AA47" s="2" t="s">
        <v>27</v>
      </c>
      <c r="AB47" s="1">
        <f>9.1093897E-31*1000</f>
        <v>9.109389699999998E-28</v>
      </c>
    </row>
    <row r="48" spans="2:28" ht="15">
      <c r="B48" s="3"/>
      <c r="D48" s="6"/>
      <c r="E48" s="6"/>
      <c r="F48" s="7"/>
      <c r="AA48" s="2" t="s">
        <v>28</v>
      </c>
      <c r="AB48" s="1">
        <v>5.9742E+27</v>
      </c>
    </row>
    <row r="49" spans="2:28" ht="15">
      <c r="B49" s="3"/>
      <c r="D49" s="6"/>
      <c r="E49" s="6"/>
      <c r="F49" s="7"/>
      <c r="AA49" s="2" t="s">
        <v>29</v>
      </c>
      <c r="AB49" s="1">
        <v>1.67492E-24</v>
      </c>
    </row>
    <row r="50" spans="2:28" ht="15">
      <c r="B50" s="3"/>
      <c r="D50" s="6"/>
      <c r="E50" s="6"/>
      <c r="F50" s="7"/>
      <c r="AA50" t="s">
        <v>30</v>
      </c>
      <c r="AB50" s="1">
        <v>1.672614E-24</v>
      </c>
    </row>
    <row r="51" spans="2:28" ht="15">
      <c r="B51" s="3"/>
      <c r="D51" s="6"/>
      <c r="E51" s="6"/>
      <c r="F51" s="6"/>
      <c r="AA51" s="2" t="s">
        <v>31</v>
      </c>
      <c r="AB51" s="1">
        <v>1.9891E+33</v>
      </c>
    </row>
    <row r="52" spans="2:28" ht="15">
      <c r="B52" s="3"/>
      <c r="C52" s="5"/>
      <c r="D52" s="7"/>
      <c r="E52" s="7"/>
      <c r="F52" s="7"/>
      <c r="AA52" t="s">
        <v>32</v>
      </c>
      <c r="AB52" s="1">
        <v>1.9892E+33</v>
      </c>
    </row>
    <row r="53" spans="2:28" ht="15">
      <c r="B53" s="3"/>
      <c r="C53" s="5"/>
      <c r="D53" s="7"/>
      <c r="E53" s="7"/>
      <c r="F53" s="7"/>
      <c r="AA53" s="2" t="s">
        <v>33</v>
      </c>
      <c r="AB53" s="1">
        <v>6.02252E+23</v>
      </c>
    </row>
    <row r="54" spans="2:28" ht="15">
      <c r="B54" s="3"/>
      <c r="C54" s="5"/>
      <c r="D54" s="6"/>
      <c r="E54" s="6"/>
      <c r="F54" s="6"/>
      <c r="AA54" t="s">
        <v>34</v>
      </c>
      <c r="AB54" s="1">
        <v>3.08567802E+18</v>
      </c>
    </row>
    <row r="55" spans="2:28" ht="15">
      <c r="B55" s="3"/>
      <c r="D55" s="6"/>
      <c r="E55" s="6"/>
      <c r="F55" s="6"/>
      <c r="AA55" t="s">
        <v>35</v>
      </c>
      <c r="AB55" s="1">
        <v>4.05E-33</v>
      </c>
    </row>
    <row r="56" spans="2:28" ht="15">
      <c r="B56" s="3"/>
      <c r="D56" s="6"/>
      <c r="E56" s="6"/>
      <c r="F56" s="6"/>
      <c r="AA56" t="s">
        <v>36</v>
      </c>
      <c r="AB56" s="1">
        <v>5.46E-05</v>
      </c>
    </row>
    <row r="57" spans="2:28" ht="15">
      <c r="B57" s="3"/>
      <c r="D57" s="6"/>
      <c r="E57" s="6"/>
      <c r="F57" s="6"/>
      <c r="AA57" t="s">
        <v>37</v>
      </c>
      <c r="AB57" s="1">
        <v>1.35E-43</v>
      </c>
    </row>
    <row r="58" spans="2:28" ht="15">
      <c r="B58" s="3"/>
      <c r="D58" s="6"/>
      <c r="E58" s="6"/>
      <c r="F58" s="6"/>
      <c r="AA58" t="s">
        <v>38</v>
      </c>
      <c r="AB58" s="1">
        <v>83147959.95</v>
      </c>
    </row>
    <row r="59" spans="2:28" ht="15">
      <c r="B59" s="3"/>
      <c r="D59" s="6"/>
      <c r="E59" s="6"/>
      <c r="F59" s="6"/>
      <c r="AA59" s="2" t="s">
        <v>39</v>
      </c>
      <c r="AB59" s="1">
        <v>637814000</v>
      </c>
    </row>
    <row r="60" spans="2:28" ht="15">
      <c r="B60" s="3"/>
      <c r="D60" s="6"/>
      <c r="E60" s="6"/>
      <c r="F60" s="6"/>
      <c r="AA60" s="2" t="s">
        <v>40</v>
      </c>
      <c r="AB60" s="1">
        <v>69599700000</v>
      </c>
    </row>
    <row r="61" spans="2:28" ht="15">
      <c r="B61" s="3"/>
      <c r="D61" s="7"/>
      <c r="E61" s="7"/>
      <c r="F61" s="7"/>
      <c r="AA61" t="s">
        <v>41</v>
      </c>
      <c r="AB61" s="1">
        <v>347998500</v>
      </c>
    </row>
    <row r="62" spans="2:28" ht="15">
      <c r="B62" s="3"/>
      <c r="D62" s="7"/>
      <c r="E62" s="7"/>
      <c r="F62" s="7"/>
      <c r="AA62" s="2" t="s">
        <v>42</v>
      </c>
      <c r="AB62">
        <v>1097091706.4414885</v>
      </c>
    </row>
    <row r="63" spans="2:28" ht="15">
      <c r="B63" s="3"/>
      <c r="D63" s="7"/>
      <c r="E63" s="7"/>
      <c r="F63" s="7"/>
      <c r="AA63" t="s">
        <v>43</v>
      </c>
      <c r="AB63" s="1">
        <v>1368</v>
      </c>
    </row>
    <row r="64" spans="2:28" ht="15">
      <c r="B64" s="4"/>
      <c r="D64" s="7"/>
      <c r="E64" s="7"/>
      <c r="F64" s="7"/>
      <c r="AA64" t="s">
        <v>44</v>
      </c>
      <c r="AB64" s="1">
        <v>86400</v>
      </c>
    </row>
    <row r="65" spans="2:28" ht="15">
      <c r="B65" s="4"/>
      <c r="D65" s="7"/>
      <c r="E65" s="7"/>
      <c r="F65" s="7"/>
      <c r="AA65" s="2" t="s">
        <v>45</v>
      </c>
      <c r="AB65" s="1">
        <v>5.67051E-05</v>
      </c>
    </row>
    <row r="66" spans="2:28" ht="15">
      <c r="B66" s="4"/>
      <c r="D66" s="7"/>
      <c r="E66" s="7"/>
      <c r="F66" s="7"/>
      <c r="AA66" t="s">
        <v>46</v>
      </c>
      <c r="AB66" s="1">
        <v>206264.8</v>
      </c>
    </row>
    <row r="67" spans="2:28" ht="15">
      <c r="B67" s="4"/>
      <c r="D67" s="7"/>
      <c r="E67" s="7"/>
      <c r="F67" s="7"/>
      <c r="AA67" t="s">
        <v>47</v>
      </c>
      <c r="AB67" s="1">
        <v>31558149.984</v>
      </c>
    </row>
    <row r="68" spans="2:28" ht="15">
      <c r="B68" s="4"/>
      <c r="D68" s="7"/>
      <c r="E68" s="7"/>
      <c r="F68" s="7"/>
      <c r="AA68" t="s">
        <v>48</v>
      </c>
      <c r="AB68" s="1">
        <v>6.652488817E-25</v>
      </c>
    </row>
    <row r="69" spans="2:28" ht="15">
      <c r="B69" s="4"/>
      <c r="D69" s="7"/>
      <c r="E69" s="7"/>
      <c r="F69" s="7"/>
      <c r="AA69" t="s">
        <v>49</v>
      </c>
      <c r="AB69" s="1">
        <v>5787</v>
      </c>
    </row>
    <row r="70" spans="2:28" ht="15">
      <c r="B70" s="4"/>
      <c r="D70" s="7"/>
      <c r="E70" s="7"/>
      <c r="F70" s="7"/>
      <c r="AA70" t="s">
        <v>50</v>
      </c>
      <c r="AB70" s="1">
        <v>2893.5</v>
      </c>
    </row>
    <row r="71" spans="2:28" ht="15">
      <c r="B71" s="4"/>
      <c r="D71" s="7"/>
      <c r="E71" s="7"/>
      <c r="F71" s="7"/>
      <c r="AA71" t="s">
        <v>51</v>
      </c>
      <c r="AB71" s="1">
        <v>1.661E-24</v>
      </c>
    </row>
    <row r="72" spans="4:28" ht="15">
      <c r="D72" s="6"/>
      <c r="E72" s="6"/>
      <c r="F72" s="6"/>
      <c r="AA72" t="s">
        <v>52</v>
      </c>
      <c r="AB72" s="1">
        <v>0.2898</v>
      </c>
    </row>
    <row r="73" spans="4:28" ht="15">
      <c r="D73" s="6"/>
      <c r="E73" s="6"/>
      <c r="F73" s="6"/>
      <c r="AB73" s="1"/>
    </row>
    <row r="74" spans="4:28" ht="15">
      <c r="D74" s="6"/>
      <c r="E74" s="6"/>
      <c r="F74" s="6"/>
      <c r="AB74" s="1"/>
    </row>
    <row r="75" spans="4:28" ht="15">
      <c r="D75" s="6"/>
      <c r="E75" s="6"/>
      <c r="F75" s="6"/>
      <c r="AB75" s="1"/>
    </row>
    <row r="76" spans="4:28" ht="15">
      <c r="D76" s="6"/>
      <c r="E76" s="6"/>
      <c r="F76" s="6"/>
      <c r="AB76" s="1"/>
    </row>
    <row r="77" spans="4:28" ht="15">
      <c r="D77" s="6"/>
      <c r="E77" s="6"/>
      <c r="F77" s="6"/>
      <c r="AB77" s="1"/>
    </row>
    <row r="78" spans="4:28" ht="15">
      <c r="D78" s="6"/>
      <c r="E78" s="6"/>
      <c r="F78" s="6"/>
      <c r="AB78" s="1"/>
    </row>
    <row r="79" spans="2:28" ht="15">
      <c r="B79" s="4"/>
      <c r="D79" s="7"/>
      <c r="E79" s="7"/>
      <c r="F79" s="7"/>
      <c r="AB79" s="1"/>
    </row>
    <row r="80" spans="2:28" ht="15">
      <c r="B80" s="4"/>
      <c r="D80" s="7"/>
      <c r="E80" s="7"/>
      <c r="F80" s="7"/>
      <c r="AB80" s="1"/>
    </row>
    <row r="81" spans="2:28" ht="15">
      <c r="B81" s="4"/>
      <c r="D81" s="7"/>
      <c r="E81" s="7"/>
      <c r="F81" s="7"/>
      <c r="AB81" s="1"/>
    </row>
    <row r="82" spans="2:6" ht="15">
      <c r="B82" s="4"/>
      <c r="D82" s="7"/>
      <c r="E82" s="7"/>
      <c r="F82" s="7"/>
    </row>
    <row r="83" spans="2:6" ht="15">
      <c r="B83" s="4"/>
      <c r="D83" s="7"/>
      <c r="E83" s="7"/>
      <c r="F83" s="7"/>
    </row>
    <row r="84" spans="2:6" ht="15">
      <c r="B84" s="4"/>
      <c r="D84" s="7"/>
      <c r="E84" s="7"/>
      <c r="F84" s="7"/>
    </row>
    <row r="85" spans="2:6" ht="15">
      <c r="B85" s="4"/>
      <c r="D85" s="7"/>
      <c r="E85" s="7"/>
      <c r="F85" s="7"/>
    </row>
    <row r="86" spans="2:6" ht="15">
      <c r="B86" s="4"/>
      <c r="D86" s="7"/>
      <c r="E86" s="7"/>
      <c r="F86" s="7"/>
    </row>
    <row r="87" spans="2:6" ht="15">
      <c r="B87" s="4"/>
      <c r="D87" s="7"/>
      <c r="E87" s="7"/>
      <c r="F87" s="7"/>
    </row>
    <row r="88" spans="2:6" ht="15">
      <c r="B88" s="4"/>
      <c r="D88" s="7"/>
      <c r="E88" s="7"/>
      <c r="F88" s="7"/>
    </row>
    <row r="89" spans="2:6" ht="15">
      <c r="B89" s="4"/>
      <c r="D89" s="7"/>
      <c r="E89" s="7"/>
      <c r="F89" s="7"/>
    </row>
    <row r="90" spans="4:6" ht="15">
      <c r="D90" s="6"/>
      <c r="E90" s="6"/>
      <c r="F90" s="6"/>
    </row>
    <row r="91" spans="4:6" ht="15">
      <c r="D91" s="6"/>
      <c r="E91" s="6"/>
      <c r="F91" s="6"/>
    </row>
    <row r="92" spans="4:6" ht="15">
      <c r="D92" s="6"/>
      <c r="E92" s="6"/>
      <c r="F92" s="6"/>
    </row>
    <row r="93" spans="4:6" ht="15">
      <c r="D93" s="6"/>
      <c r="E93" s="6"/>
      <c r="F93" s="6"/>
    </row>
    <row r="94" spans="4:6" ht="15">
      <c r="D94" s="6"/>
      <c r="E94" s="6"/>
      <c r="F94" s="6"/>
    </row>
    <row r="95" spans="4:6" ht="15">
      <c r="D95" s="6"/>
      <c r="E95" s="6"/>
      <c r="F95" s="6"/>
    </row>
    <row r="96" spans="4:6" ht="15">
      <c r="D96" s="6"/>
      <c r="E96" s="6"/>
      <c r="F96" s="6"/>
    </row>
    <row r="97" spans="2:6" ht="15">
      <c r="B97" s="4"/>
      <c r="D97" s="7"/>
      <c r="E97" s="7"/>
      <c r="F97" s="7"/>
    </row>
    <row r="98" spans="2:6" ht="15">
      <c r="B98" s="4"/>
      <c r="D98" s="7"/>
      <c r="E98" s="7"/>
      <c r="F98" s="7"/>
    </row>
    <row r="99" spans="2:6" ht="15">
      <c r="B99" s="4"/>
      <c r="D99" s="7"/>
      <c r="E99" s="7"/>
      <c r="F99" s="7"/>
    </row>
    <row r="100" spans="2:6" ht="15">
      <c r="B100" s="4"/>
      <c r="D100" s="7"/>
      <c r="E100" s="7"/>
      <c r="F100" s="7"/>
    </row>
    <row r="101" spans="2:6" ht="15">
      <c r="B101" s="4"/>
      <c r="D101" s="7"/>
      <c r="E101" s="7"/>
      <c r="F101" s="7"/>
    </row>
    <row r="102" spans="2:6" ht="15">
      <c r="B102" s="4"/>
      <c r="D102" s="7"/>
      <c r="E102" s="7"/>
      <c r="F102" s="7"/>
    </row>
    <row r="103" spans="2:6" ht="15">
      <c r="B103" s="4"/>
      <c r="D103" s="7"/>
      <c r="E103" s="7"/>
      <c r="F103" s="7"/>
    </row>
    <row r="104" spans="2:6" ht="15">
      <c r="B104" s="4"/>
      <c r="D104" s="7"/>
      <c r="E104" s="7"/>
      <c r="F104" s="7"/>
    </row>
    <row r="105" spans="2:6" ht="15">
      <c r="B105" s="4"/>
      <c r="D105" s="7"/>
      <c r="E105" s="7"/>
      <c r="F105" s="7"/>
    </row>
    <row r="106" spans="2:6" ht="15">
      <c r="B106" s="4"/>
      <c r="D106" s="7"/>
      <c r="E106" s="7"/>
      <c r="F106" s="7"/>
    </row>
    <row r="107" spans="2:6" ht="15">
      <c r="B107" s="4"/>
      <c r="D107" s="7"/>
      <c r="E107" s="7"/>
      <c r="F107" s="7"/>
    </row>
    <row r="108" spans="4:6" ht="15">
      <c r="D108" s="6"/>
      <c r="E108" s="6"/>
      <c r="F108" s="6"/>
    </row>
    <row r="109" spans="4:6" ht="15">
      <c r="D109" s="6"/>
      <c r="E109" s="6"/>
      <c r="F109" s="6"/>
    </row>
    <row r="110" spans="4:6" ht="15">
      <c r="D110" s="6"/>
      <c r="E110" s="6"/>
      <c r="F110" s="6"/>
    </row>
    <row r="111" spans="4:6" ht="15">
      <c r="D111" s="6"/>
      <c r="E111" s="6"/>
      <c r="F111" s="6"/>
    </row>
    <row r="112" spans="4:6" ht="15">
      <c r="D112" s="6"/>
      <c r="E112" s="6"/>
      <c r="F112" s="6"/>
    </row>
    <row r="113" spans="4:6" ht="15">
      <c r="D113" s="6"/>
      <c r="E113" s="6"/>
      <c r="F113" s="6"/>
    </row>
    <row r="114" spans="4:6" ht="15">
      <c r="D114" s="6"/>
      <c r="E114" s="6"/>
      <c r="F114" s="6"/>
    </row>
    <row r="115" spans="4:6" ht="15">
      <c r="D115" s="6"/>
      <c r="E115" s="6"/>
      <c r="F115" s="6"/>
    </row>
    <row r="116" spans="4:6" ht="15">
      <c r="D116" s="6"/>
      <c r="E116" s="6"/>
      <c r="F116" s="6"/>
    </row>
    <row r="117" spans="4:6" ht="15">
      <c r="D117" s="6"/>
      <c r="E117" s="6"/>
      <c r="F117" s="6"/>
    </row>
    <row r="118" spans="4:6" ht="15">
      <c r="D118" s="6"/>
      <c r="E118" s="6"/>
      <c r="F118" s="6"/>
    </row>
    <row r="119" spans="4:6" ht="15">
      <c r="D119" s="6"/>
      <c r="E119" s="6"/>
      <c r="F119" s="6"/>
    </row>
    <row r="120" spans="4:6" ht="15">
      <c r="D120" s="6"/>
      <c r="E120" s="6"/>
      <c r="F120" s="6"/>
    </row>
    <row r="121" spans="4:6" ht="15">
      <c r="D121" s="6"/>
      <c r="E121" s="6"/>
      <c r="F121" s="6"/>
    </row>
    <row r="122" spans="4:6" ht="15">
      <c r="D122" s="6"/>
      <c r="E122" s="6"/>
      <c r="F122" s="6"/>
    </row>
    <row r="123" spans="4:6" ht="15">
      <c r="D123" s="6"/>
      <c r="E123" s="6"/>
      <c r="F123" s="6"/>
    </row>
    <row r="124" spans="4:6" ht="15">
      <c r="D124" s="6"/>
      <c r="E124" s="6"/>
      <c r="F124" s="6"/>
    </row>
    <row r="125" spans="4:6" ht="15">
      <c r="D125" s="6"/>
      <c r="E125" s="6"/>
      <c r="F125" s="6"/>
    </row>
    <row r="126" spans="4:6" ht="15">
      <c r="D126" s="6"/>
      <c r="E126" s="6"/>
      <c r="F126" s="6"/>
    </row>
    <row r="127" spans="4:6" ht="15">
      <c r="D127" s="6"/>
      <c r="E127" s="6"/>
      <c r="F127" s="6"/>
    </row>
    <row r="128" spans="4:6" ht="15">
      <c r="D128" s="6"/>
      <c r="E128" s="6"/>
      <c r="F128" s="6"/>
    </row>
    <row r="129" spans="4:6" ht="15">
      <c r="D129" s="6"/>
      <c r="E129" s="6"/>
      <c r="F129" s="6"/>
    </row>
    <row r="130" spans="4:6" ht="15">
      <c r="D130" s="6"/>
      <c r="E130" s="6"/>
      <c r="F130" s="6"/>
    </row>
    <row r="131" spans="4:6" ht="15">
      <c r="D131" s="6"/>
      <c r="E131" s="6"/>
      <c r="F131" s="6"/>
    </row>
    <row r="132" spans="4:6" ht="15">
      <c r="D132" s="6"/>
      <c r="E132" s="6"/>
      <c r="F132" s="6"/>
    </row>
  </sheetData>
  <sheetProtection/>
  <mergeCells count="9">
    <mergeCell ref="D2:E2"/>
    <mergeCell ref="F2:G2"/>
    <mergeCell ref="C4:G4"/>
    <mergeCell ref="C23:G23"/>
    <mergeCell ref="C19:G19"/>
    <mergeCell ref="F11:G11"/>
    <mergeCell ref="D11:E11"/>
    <mergeCell ref="D13:E13"/>
    <mergeCell ref="F13:G1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STScI/CSO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Figer</dc:creator>
  <cp:keywords/>
  <dc:description/>
  <cp:lastModifiedBy>mjs2728</cp:lastModifiedBy>
  <dcterms:created xsi:type="dcterms:W3CDTF">2005-05-06T02:26:30Z</dcterms:created>
  <dcterms:modified xsi:type="dcterms:W3CDTF">2009-09-24T19:49:38Z</dcterms:modified>
  <cp:category/>
  <cp:version/>
  <cp:contentType/>
  <cp:contentStatus/>
</cp:coreProperties>
</file>